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tabRatio="874" activeTab="0"/>
  </bookViews>
  <sheets>
    <sheet name="ZEB計算書（コージェネなし）" sheetId="1" r:id="rId1"/>
    <sheet name="ZEB計算書 (コージェネあり)" sheetId="2" r:id="rId2"/>
    <sheet name="ZEB Oriented及び部分ZEB計算書" sheetId="3" r:id="rId3"/>
  </sheets>
  <externalReferences>
    <externalReference r:id="rId6"/>
    <externalReference r:id="rId7"/>
  </externalReferences>
  <definedNames>
    <definedName name="_xlnm.Print_Area" localSheetId="2">'ZEB Oriented及び部分ZEB計算書'!$A$1:$CI$58</definedName>
    <definedName name="_xlnm.Print_Area" localSheetId="1">'ZEB計算書 (コージェネあり)'!$A$1:$Y$38</definedName>
    <definedName name="_xlnm.Print_Area" localSheetId="0">'ZEB計算書（コージェネなし）'!$A$1:$Y$32</definedName>
    <definedName name="あ" localSheetId="1">#REF!,#REF!,#REF!,#REF!,#REF!,#REF!,#REF!,#REF!,#REF!,#REF!,#REF!,#REF!,#REF!</definedName>
    <definedName name="あ">#REF!,#REF!,#REF!,#REF!,#REF!,#REF!,#REF!,#REF!,#REF!,#REF!,#REF!,#REF!,#REF!</definedName>
    <definedName name="ああ" localSheetId="1">#REF!,#REF!,#REF!,#REF!,#REF!,#REF!,#REF!,#REF!</definedName>
    <definedName name="ああ">#REF!,#REF!,#REF!,#REF!,#REF!,#REF!,#REF!,#REF!</definedName>
    <definedName name="あああ" localSheetId="1">#REF!,#REF!,#REF!,#REF!,#REF!,#REF!,#REF!,#REF!</definedName>
    <definedName name="あああ">#REF!,#REF!,#REF!,#REF!,#REF!,#REF!,#REF!,#REF!</definedName>
    <definedName name="あい" localSheetId="1">#REF!,#REF!,#REF!,#REF!,#REF!,#REF!,#REF!,#REF!</definedName>
    <definedName name="あい">#REF!,#REF!,#REF!,#REF!,#REF!,#REF!,#REF!,#REF!</definedName>
    <definedName name="あいう" localSheetId="1">#REF!,#REF!,#REF!,#REF!,#REF!,#REF!,#REF!,#REF!,#REF!,#REF!,#REF!,#REF!,#REF!</definedName>
    <definedName name="あいう">#REF!,#REF!,#REF!,#REF!,#REF!,#REF!,#REF!,#REF!,#REF!,#REF!,#REF!,#REF!,#REF!</definedName>
    <definedName name="あいうえ" localSheetId="1">#REF!,#REF!,#REF!,#REF!,#REF!,#REF!,#REF!,#REF!,#REF!,#REF!,#REF!,#REF!,#REF!</definedName>
    <definedName name="あいうえ">#REF!,#REF!,#REF!,#REF!,#REF!,#REF!,#REF!,#REF!,#REF!,#REF!,#REF!,#REF!,#REF!</definedName>
    <definedName name="あいうえお" localSheetId="1">#REF!,#REF!,#REF!,#REF!,#REF!,#REF!,#REF!,#REF!,#REF!,#REF!,#REF!,#REF!,#REF!</definedName>
    <definedName name="あいうえお">#REF!,#REF!,#REF!,#REF!,#REF!,#REF!,#REF!,#REF!,#REF!,#REF!,#REF!,#REF!,#REF!</definedName>
    <definedName name="お">#REF!,#REF!,#REF!,#REF!,#REF!,#REF!,#REF!,#REF!,#REF!,#REF!,#REF!,#REF!,#REF!</definedName>
    <definedName name="か" localSheetId="1">#REF!,#REF!,#REF!,#REF!,#REF!,#REF!,#REF!,#REF!,#REF!,#REF!,#REF!,#REF!,#REF!</definedName>
    <definedName name="か">#REF!,#REF!,#REF!,#REF!,#REF!,#REF!,#REF!,#REF!,#REF!,#REF!,#REF!,#REF!,#REF!</definedName>
    <definedName name="かきくけこ" localSheetId="1">#REF!,#REF!,#REF!,#REF!,#REF!,#REF!,#REF!,#REF!</definedName>
    <definedName name="かきくけこ">#REF!,#REF!,#REF!,#REF!,#REF!,#REF!,#REF!,#REF!</definedName>
    <definedName name="さ" localSheetId="1">#REF!,#REF!,#REF!,#REF!,#REF!,#REF!,#REF!,#REF!,#REF!,#REF!,#REF!,#REF!,#REF!</definedName>
    <definedName name="さ">#REF!,#REF!,#REF!,#REF!,#REF!,#REF!,#REF!,#REF!,#REF!,#REF!,#REF!,#REF!,#REF!</definedName>
    <definedName name="さしす">'[1]認証制度名'!$B$2:$B$88</definedName>
    <definedName name="リスト" localSheetId="1">#REF!</definedName>
    <definedName name="リスト">#REF!</definedName>
    <definedName name="わ" localSheetId="1">#REF!,#REF!,#REF!,#REF!,#REF!,#REF!,#REF!,#REF!,#REF!,#REF!,#REF!,#REF!,#REF!</definedName>
    <definedName name="わ">#REF!,#REF!,#REF!,#REF!,#REF!,#REF!,#REF!,#REF!,#REF!,#REF!,#REF!,#REF!,#REF!</definedName>
    <definedName name="選択" localSheetId="1">#REF!,#REF!,#REF!,#REF!,#REF!,#REF!,#REF!,#REF!</definedName>
    <definedName name="選択">#REF!,#REF!,#REF!,#REF!,#REF!,#REF!,#REF!,#REF!</definedName>
    <definedName name="選択2" localSheetId="1">#REF!,#REF!,#REF!,#REF!,#REF!,#REF!,#REF!,#REF!,#REF!,#REF!,#REF!,#REF!,#REF!</definedName>
    <definedName name="選択2">#REF!,#REF!,#REF!,#REF!,#REF!,#REF!,#REF!,#REF!,#REF!,#REF!,#REF!,#REF!,#REF!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<sst xmlns="http://schemas.openxmlformats.org/spreadsheetml/2006/main" count="320" uniqueCount="144">
  <si>
    <t>合計</t>
  </si>
  <si>
    <t>１．省エネ基準一次エネルギー消費量算定方法による計算結果</t>
  </si>
  <si>
    <t>基準一次エネルギー消費量</t>
  </si>
  <si>
    <t>設計一次エネルギー消費量</t>
  </si>
  <si>
    <t>照明設備一次エネルギー消費量</t>
  </si>
  <si>
    <t>給湯設備一次エネルギー消費量</t>
  </si>
  <si>
    <t>一次エネルギー消費量等の評価結果</t>
  </si>
  <si>
    <t>全体としての評価結果</t>
  </si>
  <si>
    <t>エネルギー消費削減量</t>
  </si>
  <si>
    <t>エネルギー削減率（R）</t>
  </si>
  <si>
    <t>％</t>
  </si>
  <si>
    <t>太陽光発電を除く評価結果</t>
  </si>
  <si>
    <r>
      <t>エネルギー削減率（R</t>
    </r>
    <r>
      <rPr>
        <vertAlign val="subscript"/>
        <sz val="10.5"/>
        <rFont val="ＭＳ Ｐゴシック"/>
        <family val="3"/>
      </rPr>
      <t>0</t>
    </r>
    <r>
      <rPr>
        <sz val="10.5"/>
        <rFont val="ＭＳ Ｐゴシック"/>
        <family val="3"/>
      </rPr>
      <t>）</t>
    </r>
  </si>
  <si>
    <t>（コージェネレーションシステムを導入しない場合）</t>
  </si>
  <si>
    <t>空調設備一次エネルギー消費量</t>
  </si>
  <si>
    <t>機械換気設備一次エネルギー消費量</t>
  </si>
  <si>
    <t>昇降機一次エネルギー消費量</t>
  </si>
  <si>
    <t>（１）物件名</t>
  </si>
  <si>
    <t xml:space="preserve">（２）一次エネルギー消費量
     </t>
  </si>
  <si>
    <t>GJ/年</t>
  </si>
  <si>
    <r>
      <t>（３）太陽光発電等による発電量　　</t>
    </r>
    <r>
      <rPr>
        <b/>
        <u val="single"/>
        <sz val="11"/>
        <rFont val="ＭＳ Ｐゴシック"/>
        <family val="3"/>
      </rPr>
      <t>総発電量</t>
    </r>
    <r>
      <rPr>
        <b/>
        <sz val="11"/>
        <rFont val="ＭＳ Ｐゴシック"/>
        <family val="3"/>
      </rPr>
      <t xml:space="preserve"> </t>
    </r>
  </si>
  <si>
    <t>２．エネルギー削減量、エネルギー削減率の計算結果（ＺＥＢの評価）</t>
  </si>
  <si>
    <t>GJ/年</t>
  </si>
  <si>
    <t>Ｎｅａｒｌｙ　ＺＥＢ</t>
  </si>
  <si>
    <t>ＺＥＢ　Ｒｅａｄｙ</t>
  </si>
  <si>
    <r>
      <t>『</t>
    </r>
    <r>
      <rPr>
        <i/>
        <sz val="10.5"/>
        <rFont val="ＭＳ Ｐゴシック"/>
        <family val="3"/>
      </rPr>
      <t>ＺＥＢ</t>
    </r>
    <r>
      <rPr>
        <sz val="10.5"/>
        <rFont val="ＭＳ Ｐゴシック"/>
        <family val="3"/>
      </rPr>
      <t>』</t>
    </r>
  </si>
  <si>
    <t>注１）「１．省エネ基準一次エネルギー消費量算定方法による計算結果」には、別途「PAL＊・一次エネルギー消費量算定用</t>
  </si>
  <si>
    <t>プログラム（国立研究開発法人建築研究所ホームページで公開）」にて計算した結果を転記してください。</t>
  </si>
  <si>
    <t>注2）グレー及びピンクの欄は自動で計算されますので、入力は不要です。</t>
  </si>
  <si>
    <t>ＺＥＢ計算書</t>
  </si>
  <si>
    <t>（コージェネレーションシステムを導入する場合）</t>
  </si>
  <si>
    <t>２．コージェネレーションシステムによる発電量</t>
  </si>
  <si>
    <r>
      <t>（４）太陽光発電等による発電量　　</t>
    </r>
    <r>
      <rPr>
        <b/>
        <u val="single"/>
        <sz val="11"/>
        <rFont val="ＭＳ Ｐゴシック"/>
        <family val="3"/>
      </rPr>
      <t>評価量</t>
    </r>
    <r>
      <rPr>
        <b/>
        <sz val="11"/>
        <rFont val="ＭＳ Ｐゴシック"/>
        <family val="3"/>
      </rPr>
      <t xml:space="preserve"> </t>
    </r>
  </si>
  <si>
    <r>
      <t>注1）太陽光発電を除いた場合の省エネ基準一次エネルギー消費量算定方法に基づいて計算した太陽光発電等による
　　 発電量の</t>
    </r>
    <r>
      <rPr>
        <b/>
        <u val="single"/>
        <sz val="10"/>
        <rFont val="ＭＳ Ｐゴシック"/>
        <family val="3"/>
      </rPr>
      <t>「評価量」</t>
    </r>
    <r>
      <rPr>
        <sz val="10"/>
        <rFont val="ＭＳ Ｐゴシック"/>
        <family val="3"/>
      </rPr>
      <t>を記載してください。</t>
    </r>
  </si>
  <si>
    <t>３．エネルギー削減量、エネルギー削減率の計算結果（ＺＥＢの評価）</t>
  </si>
  <si>
    <t>GJ/年</t>
  </si>
  <si>
    <t>再生可能エネを除いた
設計一次エネルギー消費量</t>
  </si>
  <si>
    <t>再生可能エネを加えた
設計一次エネルギー消費量</t>
  </si>
  <si>
    <t>合計　一次エネルギー消費量（再生可能エネルギー除く）</t>
  </si>
  <si>
    <t>注3）太陽光発電設備について全量売電を行う場合、ＺＥＢの評価に見込むことはできません。</t>
  </si>
  <si>
    <t>注3）太陽光発電設備について全量売電を行う場合、ＺＥＢの評価に見込むことはできません。</t>
  </si>
  <si>
    <t>⇐プラスの数値で入力のこと</t>
  </si>
  <si>
    <t>□</t>
  </si>
  <si>
    <t>物件名</t>
  </si>
  <si>
    <t>ZEB Oriented 及び　部分ZEB　計算書</t>
  </si>
  <si>
    <t>申請単位</t>
  </si>
  <si>
    <t>標準入力法</t>
  </si>
  <si>
    <t>建物用途</t>
  </si>
  <si>
    <t>建築物全体（非住宅部分全体）</t>
  </si>
  <si>
    <t>１．申請単位が「建築物全体（非住宅部分全体）」の場合</t>
  </si>
  <si>
    <t>各用途の
評価手法</t>
  </si>
  <si>
    <t>モデル建物法</t>
  </si>
  <si>
    <t>表①</t>
  </si>
  <si>
    <t>対象</t>
  </si>
  <si>
    <t>用途</t>
  </si>
  <si>
    <t>表②</t>
  </si>
  <si>
    <t>モデル</t>
  </si>
  <si>
    <t>事務所等</t>
  </si>
  <si>
    <t>学校等</t>
  </si>
  <si>
    <t>工場等</t>
  </si>
  <si>
    <t>ホテル等</t>
  </si>
  <si>
    <t>病院等</t>
  </si>
  <si>
    <t>百貨店等</t>
  </si>
  <si>
    <t>飲食店等</t>
  </si>
  <si>
    <t>集会所等</t>
  </si>
  <si>
    <t>飲食店等</t>
  </si>
  <si>
    <t>集会所等</t>
  </si>
  <si>
    <t>判定</t>
  </si>
  <si>
    <r>
      <t xml:space="preserve">再エネ除きのBEI
</t>
    </r>
    <r>
      <rPr>
        <sz val="8"/>
        <color indexed="8"/>
        <rFont val="ＭＳ Ｐゴシック"/>
        <family val="3"/>
      </rPr>
      <t>（同一用途のモデルは
複数用途集計した結果）</t>
    </r>
  </si>
  <si>
    <t>事務所</t>
  </si>
  <si>
    <t>学校</t>
  </si>
  <si>
    <t>幼稚園</t>
  </si>
  <si>
    <t>大学</t>
  </si>
  <si>
    <t>工場</t>
  </si>
  <si>
    <t>ビジネスホテル</t>
  </si>
  <si>
    <t>シティホテル</t>
  </si>
  <si>
    <t>総合病院</t>
  </si>
  <si>
    <t>福祉施設</t>
  </si>
  <si>
    <t>クリニック</t>
  </si>
  <si>
    <t>大規模物販</t>
  </si>
  <si>
    <t>小規模物販</t>
  </si>
  <si>
    <t>飲食店</t>
  </si>
  <si>
    <t>集会所</t>
  </si>
  <si>
    <t>講堂</t>
  </si>
  <si>
    <r>
      <t xml:space="preserve">削減量
</t>
    </r>
    <r>
      <rPr>
        <sz val="9"/>
        <color indexed="8"/>
        <rFont val="ＭＳ Ｐゴシック"/>
        <family val="3"/>
      </rPr>
      <t>GJ/年
③=①-②</t>
    </r>
  </si>
  <si>
    <r>
      <t xml:space="preserve">削減率
</t>
    </r>
    <r>
      <rPr>
        <sz val="9"/>
        <color indexed="8"/>
        <rFont val="ＭＳ Ｐゴシック"/>
        <family val="3"/>
      </rPr>
      <t>％
③/①×100</t>
    </r>
  </si>
  <si>
    <t>削減率
％</t>
  </si>
  <si>
    <t>２．申請単位が「建物用途」の場合</t>
  </si>
  <si>
    <t>申請対象とする
建物用途</t>
  </si>
  <si>
    <t>部分ZEB
の種別</t>
  </si>
  <si>
    <t>『ZEB』</t>
  </si>
  <si>
    <t>Nearly ZEB</t>
  </si>
  <si>
    <t>ZEB Ready</t>
  </si>
  <si>
    <t>ZEB Oriented</t>
  </si>
  <si>
    <t>評価手法</t>
  </si>
  <si>
    <t>基準一次エネ
GJ/年…①</t>
  </si>
  <si>
    <r>
      <t xml:space="preserve">基準一次エネ
</t>
    </r>
    <r>
      <rPr>
        <sz val="9"/>
        <color indexed="8"/>
        <rFont val="ＭＳ Ｐゴシック"/>
        <family val="3"/>
      </rPr>
      <t>GJ/年…①</t>
    </r>
  </si>
  <si>
    <r>
      <t xml:space="preserve">再エネ除きの
設計一次エネ
</t>
    </r>
    <r>
      <rPr>
        <sz val="9"/>
        <color indexed="8"/>
        <rFont val="ＭＳ Ｐゴシック"/>
        <family val="3"/>
      </rPr>
      <t>GJ/年…②</t>
    </r>
  </si>
  <si>
    <t>百貨店等</t>
  </si>
  <si>
    <t>ビジネスホテル</t>
  </si>
  <si>
    <t>表③</t>
  </si>
  <si>
    <t>⇒表③の</t>
  </si>
  <si>
    <t>について入力してください。</t>
  </si>
  <si>
    <t>削減量
GJ/年
③=①-②</t>
  </si>
  <si>
    <t>設計一次エネ
GJ/年…②</t>
  </si>
  <si>
    <t>再エネ有</t>
  </si>
  <si>
    <t>再エネ無</t>
  </si>
  <si>
    <t>『ZEB』</t>
  </si>
  <si>
    <t>-</t>
  </si>
  <si>
    <t>-</t>
  </si>
  <si>
    <t>-</t>
  </si>
  <si>
    <t>表④</t>
  </si>
  <si>
    <t>建築物全体
（非住宅部分全体）の結果</t>
  </si>
  <si>
    <t>基準一次エネ
GJ/年…①</t>
  </si>
  <si>
    <t>再エネ除きの
設計一次エネ
GJ/年…②</t>
  </si>
  <si>
    <t>削減量
GJ/年
③=①-②</t>
  </si>
  <si>
    <t>BEI
（同一用途のモデルは複数用途集計した結果）</t>
  </si>
  <si>
    <r>
      <rPr>
        <sz val="8"/>
        <color indexed="8"/>
        <rFont val="ＭＳ Ｐゴシック"/>
        <family val="3"/>
      </rPr>
      <t>再エネ除きのBEI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（同一用途のモデルは複数用途集計した結果）</t>
    </r>
  </si>
  <si>
    <t>評価手法：標準入力法の場合　⇒　表①の対象となる用途全ての判定がOKとなればZEB Orientedに適合</t>
  </si>
  <si>
    <t>評価手法：モデル建物法の場合　⇒　表②の対象となる用途全ての判定がOKとなればZEB Orientedに適合</t>
  </si>
  <si>
    <t>【諸注意】</t>
  </si>
  <si>
    <t>・</t>
  </si>
  <si>
    <t>【総合判定】</t>
  </si>
  <si>
    <t>建築物全体（非住宅部分全体）の『ZEB』、Nearly ZEB、ZEB Readyの判定は別シートのZEB計算書を活用してください。</t>
  </si>
  <si>
    <t>建築物全体（非住宅部分全体）のZEB Orientedの判定の際は建物用途ごとに評価手法を変えることはできません。</t>
  </si>
  <si>
    <t>【利用方法】</t>
  </si>
  <si>
    <t>①物件名欄に物件名を記入してください。</t>
  </si>
  <si>
    <t>②申請単位の選択を行い、１か２のどちらへ進むか確認して下さい。</t>
  </si>
  <si>
    <t>③-1　１へ進んだ場合は、各用途の評価手法を選択し、標準入力法は表①、モデル建物法は表②へ進んでください。</t>
  </si>
  <si>
    <t>③-2　２へ進んだ場合は、ZEBを取得する建物用途及び部分ZEBの種別を選択し、表③でどの用途の計算を行うべきか確認した上で表③④へ進んでください。</t>
  </si>
  <si>
    <t>　　　　いずれかの表において、対象となる建築物に存在する建物用途を全て選択し、各用途ごとの計算結果より必要な情報を転記してください。</t>
  </si>
  <si>
    <t>　　　　選択した建物用途の全てで判定欄がＯＫとなれば、ZEB Orientedの表示が可能となります。</t>
  </si>
  <si>
    <t>　　　　表③では対象となる建物用途を選択し、当該用途について計算結果より必要な情報を転記してください。</t>
  </si>
  <si>
    <t>　　　　表④では建築物全体（非住宅部分全体）について、計算結果より必要な情報を転記してください。</t>
  </si>
  <si>
    <t>　　　　表③で選択した建物用途及び表④で判定欄がＯＫとなれば、ZEBを取得する建物用途について、選択した種類のZEBの表示が可能となります。</t>
  </si>
  <si>
    <t>再エネ含み</t>
  </si>
  <si>
    <t>再エネ除き</t>
  </si>
  <si>
    <t>建築物全体（非住宅部分全体）のZEB Orientedについては、対象範囲の床面積が10,000㎡以上、かつ、未評価技術の採用が必要です。</t>
  </si>
  <si>
    <t>建物用途を対象とする各種ZEBについては、対象用途の床面積が10,000㎡以上であることが必要です。加えて、ZEB Orientedの場合は、</t>
  </si>
  <si>
    <t>対象用途内に未評価技術を採用することが必要です。</t>
  </si>
  <si>
    <t>対象用途について表③でOK、かつ表④がOKで適合</t>
  </si>
  <si>
    <t>表中の再エネ含みとは太陽光発電設備の総発電量を含んだ結果（全量売電は不可）をいい、再エネ除きとはこれを一切加味しない結果をいいます。</t>
  </si>
  <si>
    <t>※各用途の評価手法は建物全体のBEIの評価手法と同一とする必要があります。</t>
  </si>
  <si>
    <t>なお、選択する評価手法は建物全体のBEI算定の評価手法と同一とする必要があります。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</si>
</sst>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㎡&quot;"/>
    <numFmt numFmtId="177" formatCode="0.0_ "/>
    <numFmt numFmtId="178" formatCode="0.00_ "/>
    <numFmt numFmtId="179" formatCode="0.00_);[Red]\(0.00\)"/>
    <numFmt numFmtId="180" formatCode="0.000_ "/>
    <numFmt numFmtId="181" formatCode="[$-411]ggge&quot;年&quot;m&quot;月&quot;d&quot;日&quot;;@"/>
    <numFmt numFmtId="182" formatCode="0&quot;枚&quot;"/>
    <numFmt numFmtId="183" formatCode="0.0&quot;ｗ&quot;"/>
    <numFmt numFmtId="184" formatCode="#,##0\ &quot;円&quot;"/>
    <numFmt numFmtId="185" formatCode="#,##0,\ &quot;千円&quot;"/>
    <numFmt numFmtId="186" formatCode="#,##0_ ;[Red]\-#,##0\ "/>
    <numFmt numFmtId="187" formatCode="#,##0_ "/>
    <numFmt numFmtId="188" formatCode="#,##0.00_ "/>
    <numFmt numFmtId="189" formatCode="#,##0_);[Red]\(#,##0\)"/>
    <numFmt numFmtId="190" formatCode="#,##0.0_ "/>
    <numFmt numFmtId="191" formatCode="#,##0,\ &quot;千円)&quot;"/>
    <numFmt numFmtId="192" formatCode="##.00&quot;kw&quot;"/>
    <numFmt numFmtId="193" formatCode="##.0&quot;度&quot;"/>
    <numFmt numFmtId="194" formatCode="#,##0.00_);[Red]\(#,##0.00\)"/>
    <numFmt numFmtId="195" formatCode="#,##0.000_ "/>
    <numFmt numFmtId="196" formatCode="#,##0.0;[Red]\-#,##0.0"/>
    <numFmt numFmtId="197" formatCode="yyyy&quot;年&quot;m&quot;月&quot;d&quot;日&quot;;@"/>
    <numFmt numFmtId="198" formatCode="0.00_ &quot;㎡&quot;"/>
    <numFmt numFmtId="199" formatCode="#;\-#;&quot;&quot;;@"/>
    <numFmt numFmtId="200" formatCode="0.00_ ;[Red]\-0.00\ "/>
    <numFmt numFmtId="201" formatCode="0.0_ ;[Red]\-0.0\ "/>
    <numFmt numFmtId="202" formatCode="0.0_);[Red]\(0.0\)"/>
    <numFmt numFmtId="203" formatCode="0_ ;[Red]\-0\ "/>
    <numFmt numFmtId="204" formatCode="0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ＭＳ Ｐゴシック"/>
      <family val="3"/>
    </font>
    <font>
      <vertAlign val="subscript"/>
      <sz val="10.5"/>
      <name val="ＭＳ Ｐゴシック"/>
      <family val="3"/>
    </font>
    <font>
      <i/>
      <sz val="10.5"/>
      <name val="ＭＳ Ｐゴシック"/>
      <family val="3"/>
    </font>
    <font>
      <b/>
      <u val="single"/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Arial"/>
      <family val="2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0000FF"/>
      <name val="Arial"/>
      <family val="2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rgb="FFFF0000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24993999302387238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dotted"/>
      <right/>
      <top style="thin"/>
      <bottom style="medium"/>
    </border>
    <border>
      <left style="dotted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hair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hair"/>
      <right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hair"/>
      <top style="dotted"/>
      <bottom style="dotted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/>
      <top style="dotted"/>
      <bottom style="dotted"/>
    </border>
    <border>
      <left/>
      <right style="medium"/>
      <top style="dotted"/>
      <bottom style="dotted"/>
    </border>
    <border>
      <left/>
      <right style="hair"/>
      <top style="dotted"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hair"/>
      <right/>
      <top style="dotted"/>
      <bottom style="thin"/>
    </border>
    <border>
      <left/>
      <right style="medium"/>
      <top style="dotted"/>
      <bottom style="thin"/>
    </border>
    <border>
      <left/>
      <right style="hair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/>
      <top/>
      <bottom/>
    </border>
    <border>
      <left/>
      <right style="hair"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/>
      <right style="thin"/>
      <top style="dotted"/>
      <bottom style="thin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 style="dotted"/>
      <top style="dotted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thin"/>
      <bottom style="medium"/>
    </border>
    <border>
      <left style="hair"/>
      <right/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hair"/>
      <right/>
      <top style="medium"/>
      <bottom style="medium"/>
    </border>
    <border>
      <left/>
      <right style="dotted"/>
      <top style="medium"/>
      <bottom style="medium"/>
    </border>
    <border>
      <left/>
      <right style="hair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7" fillId="32" borderId="0" applyNumberFormat="0" applyBorder="0" applyAlignment="0" applyProtection="0"/>
  </cellStyleXfs>
  <cellXfs count="421">
    <xf numFmtId="0" fontId="0" fillId="0" borderId="0" xfId="0" applyFont="1" applyAlignment="1">
      <alignment vertical="center"/>
    </xf>
    <xf numFmtId="0" fontId="6" fillId="33" borderId="0" xfId="67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3" fillId="33" borderId="0" xfId="67" applyFill="1" applyProtection="1">
      <alignment vertical="center"/>
      <protection/>
    </xf>
    <xf numFmtId="0" fontId="5" fillId="33" borderId="0" xfId="67" applyFont="1" applyFill="1" applyAlignment="1" applyProtection="1">
      <alignment horizontal="right" vertical="center"/>
      <protection/>
    </xf>
    <xf numFmtId="0" fontId="3" fillId="0" borderId="0" xfId="67" applyProtection="1">
      <alignment vertical="center"/>
      <protection/>
    </xf>
    <xf numFmtId="0" fontId="7" fillId="33" borderId="0" xfId="67" applyFont="1" applyFill="1" applyProtection="1">
      <alignment vertical="center"/>
      <protection/>
    </xf>
    <xf numFmtId="0" fontId="3" fillId="0" borderId="0" xfId="67" applyFill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0" fontId="12" fillId="33" borderId="0" xfId="67" applyFont="1" applyFill="1" applyProtection="1">
      <alignment vertical="center"/>
      <protection/>
    </xf>
    <xf numFmtId="0" fontId="6" fillId="33" borderId="10" xfId="67" applyFont="1" applyFill="1" applyBorder="1" applyAlignment="1" applyProtection="1">
      <alignment vertical="center"/>
      <protection/>
    </xf>
    <xf numFmtId="0" fontId="5" fillId="33" borderId="10" xfId="67" applyFont="1" applyFill="1" applyBorder="1" applyAlignment="1" applyProtection="1">
      <alignment horizontal="center" vertical="center"/>
      <protection/>
    </xf>
    <xf numFmtId="0" fontId="3" fillId="33" borderId="11" xfId="67" applyFill="1" applyBorder="1" applyAlignment="1" applyProtection="1">
      <alignment vertical="center"/>
      <protection/>
    </xf>
    <xf numFmtId="0" fontId="3" fillId="0" borderId="11" xfId="67" applyFill="1" applyBorder="1" applyAlignment="1" applyProtection="1">
      <alignment vertical="center"/>
      <protection/>
    </xf>
    <xf numFmtId="38" fontId="3" fillId="0" borderId="11" xfId="54" applyFont="1" applyFill="1" applyBorder="1" applyAlignment="1" applyProtection="1">
      <alignment vertical="center"/>
      <protection/>
    </xf>
    <xf numFmtId="0" fontId="4" fillId="0" borderId="11" xfId="67" applyFont="1" applyFill="1" applyBorder="1" applyAlignment="1" applyProtection="1">
      <alignment horizontal="center" vertical="center"/>
      <protection/>
    </xf>
    <xf numFmtId="38" fontId="3" fillId="0" borderId="0" xfId="54" applyFont="1" applyFill="1" applyBorder="1" applyAlignment="1" applyProtection="1">
      <alignment vertical="center"/>
      <protection/>
    </xf>
    <xf numFmtId="0" fontId="7" fillId="33" borderId="10" xfId="67" applyFont="1" applyFill="1" applyBorder="1" applyAlignment="1" applyProtection="1">
      <alignment vertical="center"/>
      <protection/>
    </xf>
    <xf numFmtId="0" fontId="3" fillId="0" borderId="10" xfId="67" applyFill="1" applyBorder="1" applyAlignment="1" applyProtection="1">
      <alignment vertical="center"/>
      <protection/>
    </xf>
    <xf numFmtId="38" fontId="3" fillId="0" borderId="10" xfId="54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/>
      <protection/>
    </xf>
    <xf numFmtId="0" fontId="7" fillId="0" borderId="0" xfId="67" applyFont="1" applyProtection="1">
      <alignment vertical="center"/>
      <protection/>
    </xf>
    <xf numFmtId="0" fontId="8" fillId="0" borderId="0" xfId="67" applyFont="1" applyFill="1" applyBorder="1" applyAlignment="1" applyProtection="1">
      <alignment horizontal="center" vertical="center" textRotation="255" wrapText="1"/>
      <protection/>
    </xf>
    <xf numFmtId="0" fontId="8" fillId="0" borderId="0" xfId="67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vertical="center"/>
      <protection/>
    </xf>
    <xf numFmtId="196" fontId="11" fillId="34" borderId="0" xfId="54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196" fontId="11" fillId="34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3" fillId="0" borderId="0" xfId="67" applyProtection="1">
      <alignment vertical="center"/>
      <protection hidden="1"/>
    </xf>
    <xf numFmtId="0" fontId="3" fillId="0" borderId="0" xfId="67" applyAlignment="1" applyProtection="1">
      <alignment vertical="center" wrapText="1"/>
      <protection hidden="1"/>
    </xf>
    <xf numFmtId="0" fontId="3" fillId="33" borderId="0" xfId="67" applyFill="1" applyProtection="1">
      <alignment vertical="center"/>
      <protection hidden="1"/>
    </xf>
    <xf numFmtId="0" fontId="3" fillId="0" borderId="0" xfId="67" applyFill="1" applyProtection="1">
      <alignment vertical="center"/>
      <protection hidden="1"/>
    </xf>
    <xf numFmtId="0" fontId="58" fillId="33" borderId="0" xfId="67" applyFont="1" applyFill="1" applyBorder="1" applyAlignment="1" applyProtection="1">
      <alignment vertical="center"/>
      <protection/>
    </xf>
    <xf numFmtId="3" fontId="59" fillId="0" borderId="0" xfId="54" applyNumberFormat="1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horizontal="center" vertical="center"/>
      <protection/>
    </xf>
    <xf numFmtId="0" fontId="3" fillId="33" borderId="12" xfId="67" applyFont="1" applyFill="1" applyBorder="1" applyAlignment="1" applyProtection="1">
      <alignment vertical="center"/>
      <protection/>
    </xf>
    <xf numFmtId="0" fontId="3" fillId="33" borderId="13" xfId="67" applyFont="1" applyFill="1" applyBorder="1" applyAlignment="1" applyProtection="1">
      <alignment vertical="center"/>
      <protection/>
    </xf>
    <xf numFmtId="0" fontId="3" fillId="33" borderId="14" xfId="67" applyFont="1" applyFill="1" applyBorder="1" applyAlignment="1" applyProtection="1">
      <alignment vertical="center"/>
      <protection/>
    </xf>
    <xf numFmtId="0" fontId="3" fillId="33" borderId="15" xfId="67" applyFont="1" applyFill="1" applyBorder="1" applyAlignment="1" applyProtection="1">
      <alignment vertical="center"/>
      <protection/>
    </xf>
    <xf numFmtId="0" fontId="3" fillId="0" borderId="16" xfId="67" applyFill="1" applyBorder="1" applyAlignment="1" applyProtection="1">
      <alignment vertical="center"/>
      <protection/>
    </xf>
    <xf numFmtId="0" fontId="3" fillId="0" borderId="17" xfId="67" applyFill="1" applyBorder="1" applyAlignment="1" applyProtection="1">
      <alignment vertical="center"/>
      <protection/>
    </xf>
    <xf numFmtId="0" fontId="3" fillId="0" borderId="18" xfId="67" applyFill="1" applyBorder="1" applyAlignment="1" applyProtection="1">
      <alignment vertical="center"/>
      <protection/>
    </xf>
    <xf numFmtId="0" fontId="3" fillId="33" borderId="13" xfId="67" applyFill="1" applyBorder="1" applyProtection="1">
      <alignment vertical="center"/>
      <protection/>
    </xf>
    <xf numFmtId="0" fontId="3" fillId="33" borderId="19" xfId="67" applyFill="1" applyBorder="1" applyProtection="1">
      <alignment vertical="center"/>
      <protection/>
    </xf>
    <xf numFmtId="0" fontId="3" fillId="33" borderId="15" xfId="67" applyFill="1" applyBorder="1" applyProtection="1">
      <alignment vertical="center"/>
      <protection/>
    </xf>
    <xf numFmtId="0" fontId="3" fillId="33" borderId="20" xfId="67" applyFill="1" applyBorder="1" applyProtection="1">
      <alignment vertical="center"/>
      <protection/>
    </xf>
    <xf numFmtId="0" fontId="58" fillId="33" borderId="21" xfId="67" applyFont="1" applyFill="1" applyBorder="1" applyProtection="1">
      <alignment vertical="center"/>
      <protection/>
    </xf>
    <xf numFmtId="0" fontId="58" fillId="33" borderId="22" xfId="67" applyFont="1" applyFill="1" applyBorder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8" fillId="0" borderId="23" xfId="67" applyFont="1" applyFill="1" applyBorder="1" applyAlignment="1" applyProtection="1">
      <alignment horizontal="center" vertical="center" textRotation="255" wrapText="1"/>
      <protection/>
    </xf>
    <xf numFmtId="0" fontId="8" fillId="0" borderId="24" xfId="67" applyFont="1" applyFill="1" applyBorder="1" applyAlignment="1" applyProtection="1">
      <alignment horizontal="center" vertical="center" textRotation="255" wrapText="1"/>
      <protection/>
    </xf>
    <xf numFmtId="0" fontId="8" fillId="0" borderId="25" xfId="67" applyFont="1" applyFill="1" applyBorder="1" applyAlignment="1" applyProtection="1">
      <alignment horizontal="center" vertical="center" textRotation="255" wrapText="1"/>
      <protection/>
    </xf>
    <xf numFmtId="0" fontId="8" fillId="0" borderId="0" xfId="67" applyFont="1" applyFill="1" applyBorder="1" applyAlignment="1" applyProtection="1">
      <alignment horizontal="center" vertical="center" textRotation="255" wrapText="1"/>
      <protection/>
    </xf>
    <xf numFmtId="0" fontId="8" fillId="0" borderId="26" xfId="67" applyFont="1" applyFill="1" applyBorder="1" applyAlignment="1" applyProtection="1">
      <alignment horizontal="center" vertical="center" textRotation="255" wrapText="1"/>
      <protection/>
    </xf>
    <xf numFmtId="0" fontId="8" fillId="0" borderId="10" xfId="67" applyFont="1" applyFill="1" applyBorder="1" applyAlignment="1" applyProtection="1">
      <alignment horizontal="center" vertical="center" textRotation="255" wrapText="1"/>
      <protection/>
    </xf>
    <xf numFmtId="0" fontId="8" fillId="0" borderId="27" xfId="67" applyFont="1" applyFill="1" applyBorder="1" applyAlignment="1" applyProtection="1">
      <alignment horizontal="center" vertical="center"/>
      <protection/>
    </xf>
    <xf numFmtId="0" fontId="3" fillId="0" borderId="28" xfId="67" applyFill="1" applyBorder="1" applyAlignment="1" applyProtection="1">
      <alignment vertical="center"/>
      <protection/>
    </xf>
    <xf numFmtId="0" fontId="3" fillId="0" borderId="29" xfId="67" applyFill="1" applyBorder="1" applyAlignment="1" applyProtection="1">
      <alignment vertical="center"/>
      <protection/>
    </xf>
    <xf numFmtId="0" fontId="3" fillId="0" borderId="30" xfId="67" applyFill="1" applyBorder="1" applyAlignment="1" applyProtection="1">
      <alignment vertical="center"/>
      <protection/>
    </xf>
    <xf numFmtId="177" fontId="10" fillId="36" borderId="31" xfId="54" applyNumberFormat="1" applyFont="1" applyFill="1" applyBorder="1" applyAlignment="1" applyProtection="1">
      <alignment horizontal="right" vertical="center"/>
      <protection/>
    </xf>
    <xf numFmtId="177" fontId="10" fillId="36" borderId="32" xfId="54" applyNumberFormat="1" applyFont="1" applyFill="1" applyBorder="1" applyAlignment="1" applyProtection="1">
      <alignment horizontal="right" vertical="center"/>
      <protection/>
    </xf>
    <xf numFmtId="177" fontId="10" fillId="36" borderId="33" xfId="54" applyNumberFormat="1" applyFont="1" applyFill="1" applyBorder="1" applyAlignment="1" applyProtection="1">
      <alignment horizontal="right" vertical="center"/>
      <protection/>
    </xf>
    <xf numFmtId="0" fontId="4" fillId="0" borderId="34" xfId="67" applyFont="1" applyFill="1" applyBorder="1" applyAlignment="1" applyProtection="1">
      <alignment horizontal="center" vertical="center"/>
      <protection/>
    </xf>
    <xf numFmtId="0" fontId="4" fillId="0" borderId="32" xfId="67" applyFont="1" applyFill="1" applyBorder="1" applyAlignment="1" applyProtection="1">
      <alignment horizontal="center" vertical="center"/>
      <protection/>
    </xf>
    <xf numFmtId="0" fontId="8" fillId="0" borderId="35" xfId="67" applyFont="1" applyBorder="1" applyAlignment="1" applyProtection="1">
      <alignment horizontal="center" vertical="center" wrapText="1"/>
      <protection/>
    </xf>
    <xf numFmtId="0" fontId="8" fillId="0" borderId="36" xfId="67" applyFont="1" applyBorder="1" applyAlignment="1" applyProtection="1">
      <alignment horizontal="center" vertical="center" wrapText="1"/>
      <protection/>
    </xf>
    <xf numFmtId="0" fontId="8" fillId="0" borderId="37" xfId="67" applyFont="1" applyBorder="1" applyAlignment="1" applyProtection="1">
      <alignment horizontal="center" vertical="center" wrapText="1"/>
      <protection/>
    </xf>
    <xf numFmtId="0" fontId="8" fillId="0" borderId="38" xfId="67" applyFont="1" applyBorder="1" applyAlignment="1" applyProtection="1">
      <alignment horizontal="center" vertical="center" wrapText="1"/>
      <protection/>
    </xf>
    <xf numFmtId="0" fontId="8" fillId="0" borderId="39" xfId="67" applyFont="1" applyBorder="1" applyAlignment="1" applyProtection="1">
      <alignment horizontal="center" vertical="center" wrapText="1"/>
      <protection/>
    </xf>
    <xf numFmtId="0" fontId="8" fillId="0" borderId="40" xfId="67" applyFont="1" applyBorder="1" applyAlignment="1" applyProtection="1">
      <alignment horizontal="center" vertical="center" wrapText="1"/>
      <protection/>
    </xf>
    <xf numFmtId="0" fontId="8" fillId="0" borderId="41" xfId="67" applyFont="1" applyFill="1" applyBorder="1" applyAlignment="1" applyProtection="1">
      <alignment horizontal="center" vertical="center" wrapText="1"/>
      <protection/>
    </xf>
    <xf numFmtId="0" fontId="8" fillId="0" borderId="42" xfId="67" applyFont="1" applyFill="1" applyBorder="1" applyAlignment="1" applyProtection="1">
      <alignment horizontal="center" vertical="center" wrapText="1"/>
      <protection/>
    </xf>
    <xf numFmtId="0" fontId="8" fillId="0" borderId="43" xfId="67" applyFont="1" applyFill="1" applyBorder="1" applyAlignment="1" applyProtection="1">
      <alignment horizontal="center" vertical="center" wrapText="1"/>
      <protection/>
    </xf>
    <xf numFmtId="0" fontId="3" fillId="0" borderId="31" xfId="67" applyFill="1" applyBorder="1" applyAlignment="1" applyProtection="1">
      <alignment horizontal="left" vertical="center" wrapText="1"/>
      <protection/>
    </xf>
    <xf numFmtId="0" fontId="3" fillId="0" borderId="32" xfId="67" applyFill="1" applyBorder="1" applyAlignment="1" applyProtection="1">
      <alignment horizontal="left" vertical="center" wrapText="1"/>
      <protection/>
    </xf>
    <xf numFmtId="0" fontId="3" fillId="0" borderId="44" xfId="67" applyFill="1" applyBorder="1" applyAlignment="1" applyProtection="1">
      <alignment horizontal="left" vertical="center" wrapText="1"/>
      <protection/>
    </xf>
    <xf numFmtId="0" fontId="3" fillId="0" borderId="45" xfId="67" applyFill="1" applyBorder="1" applyAlignment="1" applyProtection="1">
      <alignment vertical="center"/>
      <protection/>
    </xf>
    <xf numFmtId="0" fontId="3" fillId="0" borderId="46" xfId="67" applyFill="1" applyBorder="1" applyAlignment="1" applyProtection="1">
      <alignment vertical="center"/>
      <protection/>
    </xf>
    <xf numFmtId="0" fontId="3" fillId="0" borderId="47" xfId="67" applyFill="1" applyBorder="1" applyAlignment="1" applyProtection="1">
      <alignment vertical="center"/>
      <protection/>
    </xf>
    <xf numFmtId="0" fontId="3" fillId="0" borderId="48" xfId="67" applyFill="1" applyBorder="1" applyAlignment="1" applyProtection="1">
      <alignment vertical="center"/>
      <protection/>
    </xf>
    <xf numFmtId="0" fontId="3" fillId="0" borderId="49" xfId="67" applyFill="1" applyBorder="1" applyAlignment="1" applyProtection="1">
      <alignment vertical="center"/>
      <protection/>
    </xf>
    <xf numFmtId="201" fontId="10" fillId="36" borderId="47" xfId="54" applyNumberFormat="1" applyFont="1" applyFill="1" applyBorder="1" applyAlignment="1" applyProtection="1">
      <alignment vertical="center"/>
      <protection/>
    </xf>
    <xf numFmtId="201" fontId="10" fillId="36" borderId="48" xfId="54" applyNumberFormat="1" applyFont="1" applyFill="1" applyBorder="1" applyAlignment="1" applyProtection="1">
      <alignment vertical="center"/>
      <protection/>
    </xf>
    <xf numFmtId="201" fontId="10" fillId="36" borderId="50" xfId="54" applyNumberFormat="1" applyFont="1" applyFill="1" applyBorder="1" applyAlignment="1" applyProtection="1">
      <alignment vertical="center"/>
      <protection/>
    </xf>
    <xf numFmtId="0" fontId="3" fillId="0" borderId="51" xfId="67" applyFill="1" applyBorder="1" applyAlignment="1" applyProtection="1">
      <alignment vertical="center"/>
      <protection/>
    </xf>
    <xf numFmtId="0" fontId="3" fillId="0" borderId="52" xfId="67" applyFill="1" applyBorder="1" applyAlignment="1" applyProtection="1">
      <alignment vertical="center"/>
      <protection/>
    </xf>
    <xf numFmtId="0" fontId="3" fillId="0" borderId="53" xfId="67" applyFill="1" applyBorder="1" applyAlignment="1" applyProtection="1">
      <alignment vertical="center"/>
      <protection/>
    </xf>
    <xf numFmtId="0" fontId="3" fillId="0" borderId="54" xfId="67" applyFill="1" applyBorder="1" applyAlignment="1" applyProtection="1">
      <alignment vertical="center"/>
      <protection/>
    </xf>
    <xf numFmtId="0" fontId="3" fillId="0" borderId="55" xfId="67" applyFill="1" applyBorder="1" applyAlignment="1" applyProtection="1">
      <alignment vertical="center"/>
      <protection/>
    </xf>
    <xf numFmtId="38" fontId="11" fillId="37" borderId="45" xfId="54" applyNumberFormat="1" applyFont="1" applyFill="1" applyBorder="1" applyAlignment="1" applyProtection="1">
      <alignment vertical="center"/>
      <protection/>
    </xf>
    <xf numFmtId="38" fontId="11" fillId="37" borderId="29" xfId="54" applyNumberFormat="1" applyFont="1" applyFill="1" applyBorder="1" applyAlignment="1" applyProtection="1">
      <alignment vertical="center"/>
      <protection/>
    </xf>
    <xf numFmtId="38" fontId="11" fillId="37" borderId="56" xfId="54" applyNumberFormat="1" applyFont="1" applyFill="1" applyBorder="1" applyAlignment="1" applyProtection="1">
      <alignment vertical="center"/>
      <protection/>
    </xf>
    <xf numFmtId="196" fontId="8" fillId="34" borderId="27" xfId="54" applyNumberFormat="1" applyFont="1" applyFill="1" applyBorder="1" applyAlignment="1" applyProtection="1">
      <alignment horizontal="center" vertical="center"/>
      <protection/>
    </xf>
    <xf numFmtId="38" fontId="11" fillId="37" borderId="57" xfId="54" applyNumberFormat="1" applyFont="1" applyFill="1" applyBorder="1" applyAlignment="1" applyProtection="1">
      <alignment vertical="center"/>
      <protection/>
    </xf>
    <xf numFmtId="38" fontId="11" fillId="37" borderId="58" xfId="54" applyNumberFormat="1" applyFont="1" applyFill="1" applyBorder="1" applyAlignment="1" applyProtection="1">
      <alignment vertical="center"/>
      <protection/>
    </xf>
    <xf numFmtId="38" fontId="11" fillId="37" borderId="59" xfId="54" applyNumberFormat="1" applyFont="1" applyFill="1" applyBorder="1" applyAlignment="1" applyProtection="1">
      <alignment vertical="center"/>
      <protection/>
    </xf>
    <xf numFmtId="0" fontId="4" fillId="0" borderId="60" xfId="67" applyFont="1" applyFill="1" applyBorder="1" applyAlignment="1" applyProtection="1">
      <alignment horizontal="center" vertical="center"/>
      <protection/>
    </xf>
    <xf numFmtId="0" fontId="4" fillId="0" borderId="58" xfId="67" applyFont="1" applyFill="1" applyBorder="1" applyAlignment="1" applyProtection="1">
      <alignment horizontal="center" vertical="center"/>
      <protection/>
    </xf>
    <xf numFmtId="0" fontId="4" fillId="0" borderId="54" xfId="67" applyFont="1" applyFill="1" applyBorder="1" applyAlignment="1" applyProtection="1">
      <alignment horizontal="center" vertical="center"/>
      <protection/>
    </xf>
    <xf numFmtId="0" fontId="4" fillId="0" borderId="48" xfId="67" applyFont="1" applyFill="1" applyBorder="1" applyAlignment="1" applyProtection="1">
      <alignment horizontal="center" vertical="center"/>
      <protection/>
    </xf>
    <xf numFmtId="0" fontId="3" fillId="0" borderId="60" xfId="67" applyFill="1" applyBorder="1" applyAlignment="1" applyProtection="1">
      <alignment vertical="center"/>
      <protection/>
    </xf>
    <xf numFmtId="0" fontId="3" fillId="0" borderId="58" xfId="67" applyFill="1" applyBorder="1" applyAlignment="1" applyProtection="1">
      <alignment vertical="center"/>
      <protection/>
    </xf>
    <xf numFmtId="0" fontId="3" fillId="0" borderId="61" xfId="67" applyFill="1" applyBorder="1" applyAlignment="1" applyProtection="1">
      <alignment vertical="center"/>
      <protection/>
    </xf>
    <xf numFmtId="200" fontId="10" fillId="38" borderId="21" xfId="54" applyNumberFormat="1" applyFont="1" applyFill="1" applyBorder="1" applyAlignment="1" applyProtection="1">
      <alignment vertical="center"/>
      <protection locked="0"/>
    </xf>
    <xf numFmtId="200" fontId="10" fillId="38" borderId="13" xfId="54" applyNumberFormat="1" applyFont="1" applyFill="1" applyBorder="1" applyAlignment="1" applyProtection="1">
      <alignment vertical="center"/>
      <protection locked="0"/>
    </xf>
    <xf numFmtId="200" fontId="10" fillId="38" borderId="62" xfId="54" applyNumberFormat="1" applyFont="1" applyFill="1" applyBorder="1" applyAlignment="1" applyProtection="1">
      <alignment vertical="center"/>
      <protection locked="0"/>
    </xf>
    <xf numFmtId="0" fontId="3" fillId="33" borderId="63" xfId="67" applyFont="1" applyFill="1" applyBorder="1" applyAlignment="1" applyProtection="1">
      <alignment vertical="center" shrinkToFit="1"/>
      <protection/>
    </xf>
    <xf numFmtId="0" fontId="3" fillId="33" borderId="64" xfId="67" applyFont="1" applyFill="1" applyBorder="1" applyAlignment="1" applyProtection="1">
      <alignment vertical="center" shrinkToFit="1"/>
      <protection/>
    </xf>
    <xf numFmtId="0" fontId="3" fillId="33" borderId="65" xfId="67" applyFont="1" applyFill="1" applyBorder="1" applyAlignment="1" applyProtection="1">
      <alignment vertical="center" shrinkToFit="1"/>
      <protection/>
    </xf>
    <xf numFmtId="201" fontId="10" fillId="36" borderId="66" xfId="54" applyNumberFormat="1" applyFont="1" applyFill="1" applyBorder="1" applyAlignment="1" applyProtection="1">
      <alignment vertical="center"/>
      <protection/>
    </xf>
    <xf numFmtId="201" fontId="10" fillId="36" borderId="0" xfId="54" applyNumberFormat="1" applyFont="1" applyFill="1" applyBorder="1" applyAlignment="1" applyProtection="1">
      <alignment vertical="center"/>
      <protection/>
    </xf>
    <xf numFmtId="200" fontId="10" fillId="36" borderId="0" xfId="54" applyNumberFormat="1" applyFont="1" applyFill="1" applyBorder="1" applyAlignment="1" applyProtection="1">
      <alignment vertical="center"/>
      <protection/>
    </xf>
    <xf numFmtId="0" fontId="4" fillId="0" borderId="28" xfId="67" applyFont="1" applyFill="1" applyBorder="1" applyAlignment="1" applyProtection="1">
      <alignment horizontal="center" vertical="center"/>
      <protection/>
    </xf>
    <xf numFmtId="0" fontId="4" fillId="0" borderId="29" xfId="67" applyFont="1" applyFill="1" applyBorder="1" applyAlignment="1" applyProtection="1">
      <alignment horizontal="center" vertical="center"/>
      <protection/>
    </xf>
    <xf numFmtId="201" fontId="10" fillId="36" borderId="51" xfId="54" applyNumberFormat="1" applyFont="1" applyFill="1" applyBorder="1" applyAlignment="1" applyProtection="1">
      <alignment vertical="center"/>
      <protection/>
    </xf>
    <xf numFmtId="201" fontId="10" fillId="36" borderId="52" xfId="54" applyNumberFormat="1" applyFont="1" applyFill="1" applyBorder="1" applyAlignment="1" applyProtection="1">
      <alignment vertical="center"/>
      <protection/>
    </xf>
    <xf numFmtId="201" fontId="10" fillId="36" borderId="67" xfId="54" applyNumberFormat="1" applyFont="1" applyFill="1" applyBorder="1" applyAlignment="1" applyProtection="1">
      <alignment vertical="center"/>
      <protection/>
    </xf>
    <xf numFmtId="0" fontId="4" fillId="0" borderId="68" xfId="67" applyFont="1" applyFill="1" applyBorder="1" applyAlignment="1" applyProtection="1">
      <alignment horizontal="center" vertical="center"/>
      <protection/>
    </xf>
    <xf numFmtId="0" fontId="4" fillId="0" borderId="52" xfId="67" applyFont="1" applyFill="1" applyBorder="1" applyAlignment="1" applyProtection="1">
      <alignment horizontal="center" vertical="center"/>
      <protection/>
    </xf>
    <xf numFmtId="0" fontId="3" fillId="0" borderId="68" xfId="67" applyFill="1" applyBorder="1" applyAlignment="1" applyProtection="1">
      <alignment vertical="center"/>
      <protection/>
    </xf>
    <xf numFmtId="0" fontId="3" fillId="0" borderId="69" xfId="67" applyFill="1" applyBorder="1" applyAlignment="1" applyProtection="1">
      <alignment vertical="center"/>
      <protection/>
    </xf>
    <xf numFmtId="0" fontId="8" fillId="0" borderId="57" xfId="67" applyFont="1" applyFill="1" applyBorder="1" applyAlignment="1" applyProtection="1">
      <alignment vertical="center"/>
      <protection/>
    </xf>
    <xf numFmtId="0" fontId="8" fillId="0" borderId="58" xfId="67" applyFont="1" applyFill="1" applyBorder="1" applyAlignment="1" applyProtection="1">
      <alignment vertical="center"/>
      <protection/>
    </xf>
    <xf numFmtId="0" fontId="8" fillId="0" borderId="70" xfId="67" applyFont="1" applyFill="1" applyBorder="1" applyAlignment="1" applyProtection="1">
      <alignment vertical="center"/>
      <protection/>
    </xf>
    <xf numFmtId="0" fontId="3" fillId="0" borderId="34" xfId="67" applyFill="1" applyBorder="1" applyAlignment="1" applyProtection="1">
      <alignment vertical="center"/>
      <protection/>
    </xf>
    <xf numFmtId="0" fontId="3" fillId="0" borderId="32" xfId="67" applyFill="1" applyBorder="1" applyAlignment="1" applyProtection="1">
      <alignment vertical="center"/>
      <protection/>
    </xf>
    <xf numFmtId="0" fontId="3" fillId="0" borderId="71" xfId="67" applyFill="1" applyBorder="1" applyAlignment="1" applyProtection="1">
      <alignment vertical="center"/>
      <protection/>
    </xf>
    <xf numFmtId="0" fontId="3" fillId="33" borderId="72" xfId="67" applyFill="1" applyBorder="1" applyAlignment="1" applyProtection="1">
      <alignment vertical="center"/>
      <protection/>
    </xf>
    <xf numFmtId="0" fontId="3" fillId="33" borderId="48" xfId="67" applyFill="1" applyBorder="1" applyAlignment="1" applyProtection="1">
      <alignment vertical="center"/>
      <protection/>
    </xf>
    <xf numFmtId="200" fontId="10" fillId="38" borderId="73" xfId="54" applyNumberFormat="1" applyFont="1" applyFill="1" applyBorder="1" applyAlignment="1" applyProtection="1">
      <alignment vertical="center"/>
      <protection locked="0"/>
    </xf>
    <xf numFmtId="200" fontId="10" fillId="38" borderId="48" xfId="54" applyNumberFormat="1" applyFont="1" applyFill="1" applyBorder="1" applyAlignment="1" applyProtection="1">
      <alignment vertical="center"/>
      <protection locked="0"/>
    </xf>
    <xf numFmtId="0" fontId="5" fillId="33" borderId="38" xfId="67" applyFont="1" applyFill="1" applyBorder="1" applyAlignment="1" applyProtection="1">
      <alignment horizontal="center" vertical="center"/>
      <protection/>
    </xf>
    <xf numFmtId="0" fontId="5" fillId="33" borderId="74" xfId="67" applyFont="1" applyFill="1" applyBorder="1" applyAlignment="1" applyProtection="1">
      <alignment horizontal="center" vertical="center"/>
      <protection/>
    </xf>
    <xf numFmtId="0" fontId="5" fillId="33" borderId="37" xfId="67" applyFont="1" applyFill="1" applyBorder="1" applyAlignment="1" applyProtection="1">
      <alignment horizontal="center" vertical="center"/>
      <protection/>
    </xf>
    <xf numFmtId="0" fontId="3" fillId="33" borderId="75" xfId="67" applyFont="1" applyFill="1" applyBorder="1" applyAlignment="1" applyProtection="1">
      <alignment vertical="center" wrapText="1"/>
      <protection/>
    </xf>
    <xf numFmtId="0" fontId="3" fillId="33" borderId="76" xfId="67" applyFont="1" applyFill="1" applyBorder="1" applyAlignment="1" applyProtection="1">
      <alignment vertical="center" wrapText="1"/>
      <protection/>
    </xf>
    <xf numFmtId="0" fontId="3" fillId="33" borderId="77" xfId="67" applyFont="1" applyFill="1" applyBorder="1" applyAlignment="1" applyProtection="1">
      <alignment vertical="center" wrapText="1"/>
      <protection/>
    </xf>
    <xf numFmtId="199" fontId="3" fillId="7" borderId="78" xfId="67" applyNumberFormat="1" applyFont="1" applyFill="1" applyBorder="1" applyAlignment="1" applyProtection="1">
      <alignment horizontal="left" vertical="center" wrapText="1"/>
      <protection locked="0"/>
    </xf>
    <xf numFmtId="199" fontId="3" fillId="7" borderId="76" xfId="67" applyNumberFormat="1" applyFont="1" applyFill="1" applyBorder="1" applyAlignment="1" applyProtection="1">
      <alignment horizontal="left" vertical="center" wrapText="1"/>
      <protection locked="0"/>
    </xf>
    <xf numFmtId="199" fontId="3" fillId="7" borderId="79" xfId="67" applyNumberFormat="1" applyFont="1" applyFill="1" applyBorder="1" applyAlignment="1" applyProtection="1">
      <alignment horizontal="left" vertical="center" wrapText="1"/>
      <protection locked="0"/>
    </xf>
    <xf numFmtId="0" fontId="3" fillId="33" borderId="23" xfId="67" applyFill="1" applyBorder="1" applyAlignment="1" applyProtection="1">
      <alignment vertical="center" wrapText="1"/>
      <protection/>
    </xf>
    <xf numFmtId="0" fontId="3" fillId="33" borderId="24" xfId="67" applyFill="1" applyBorder="1" applyAlignment="1" applyProtection="1">
      <alignment vertical="center" wrapText="1"/>
      <protection/>
    </xf>
    <xf numFmtId="0" fontId="3" fillId="33" borderId="80" xfId="67" applyFill="1" applyBorder="1" applyAlignment="1" applyProtection="1">
      <alignment horizontal="center" vertical="center"/>
      <protection/>
    </xf>
    <xf numFmtId="0" fontId="3" fillId="33" borderId="24" xfId="67" applyFill="1" applyBorder="1" applyAlignment="1" applyProtection="1">
      <alignment horizontal="center" vertical="center"/>
      <protection/>
    </xf>
    <xf numFmtId="0" fontId="3" fillId="33" borderId="81" xfId="67" applyFill="1" applyBorder="1" applyAlignment="1" applyProtection="1">
      <alignment horizontal="center" vertical="center"/>
      <protection/>
    </xf>
    <xf numFmtId="0" fontId="3" fillId="33" borderId="82" xfId="67" applyFill="1" applyBorder="1" applyAlignment="1" applyProtection="1">
      <alignment horizontal="center" vertical="center"/>
      <protection/>
    </xf>
    <xf numFmtId="0" fontId="6" fillId="33" borderId="38" xfId="67" applyFont="1" applyFill="1" applyBorder="1" applyAlignment="1" applyProtection="1">
      <alignment horizontal="center" vertical="center"/>
      <protection/>
    </xf>
    <xf numFmtId="0" fontId="6" fillId="33" borderId="74" xfId="67" applyFont="1" applyFill="1" applyBorder="1" applyAlignment="1" applyProtection="1">
      <alignment horizontal="center" vertical="center"/>
      <protection/>
    </xf>
    <xf numFmtId="0" fontId="6" fillId="33" borderId="37" xfId="67" applyFont="1" applyFill="1" applyBorder="1" applyAlignment="1" applyProtection="1">
      <alignment horizontal="center" vertical="center"/>
      <protection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3" fillId="0" borderId="83" xfId="67" applyFill="1" applyBorder="1" applyAlignment="1" applyProtection="1">
      <alignment horizontal="left" vertical="center" wrapText="1"/>
      <protection/>
    </xf>
    <xf numFmtId="0" fontId="3" fillId="0" borderId="17" xfId="67" applyFill="1" applyBorder="1" applyAlignment="1" applyProtection="1">
      <alignment horizontal="left" vertical="center" wrapText="1"/>
      <protection/>
    </xf>
    <xf numFmtId="0" fontId="3" fillId="0" borderId="84" xfId="67" applyFill="1" applyBorder="1" applyAlignment="1" applyProtection="1">
      <alignment horizontal="left" vertical="center" wrapText="1"/>
      <protection/>
    </xf>
    <xf numFmtId="0" fontId="4" fillId="0" borderId="16" xfId="67" applyFont="1" applyFill="1" applyBorder="1" applyAlignment="1" applyProtection="1">
      <alignment horizontal="center" vertical="center"/>
      <protection/>
    </xf>
    <xf numFmtId="0" fontId="4" fillId="0" borderId="17" xfId="67" applyFont="1" applyFill="1" applyBorder="1" applyAlignment="1" applyProtection="1">
      <alignment horizontal="center" vertical="center"/>
      <protection/>
    </xf>
    <xf numFmtId="0" fontId="4" fillId="0" borderId="85" xfId="67" applyFont="1" applyFill="1" applyBorder="1" applyAlignment="1" applyProtection="1">
      <alignment horizontal="center" vertical="center"/>
      <protection/>
    </xf>
    <xf numFmtId="201" fontId="10" fillId="36" borderId="83" xfId="54" applyNumberFormat="1" applyFont="1" applyFill="1" applyBorder="1" applyAlignment="1" applyProtection="1">
      <alignment vertical="center"/>
      <protection/>
    </xf>
    <xf numFmtId="201" fontId="10" fillId="36" borderId="17" xfId="54" applyNumberFormat="1" applyFont="1" applyFill="1" applyBorder="1" applyAlignment="1" applyProtection="1">
      <alignment vertical="center"/>
      <protection/>
    </xf>
    <xf numFmtId="201" fontId="10" fillId="36" borderId="86" xfId="54" applyNumberFormat="1" applyFont="1" applyFill="1" applyBorder="1" applyAlignment="1" applyProtection="1">
      <alignment vertical="center"/>
      <protection/>
    </xf>
    <xf numFmtId="0" fontId="4" fillId="0" borderId="87" xfId="67" applyFont="1" applyFill="1" applyBorder="1" applyAlignment="1" applyProtection="1">
      <alignment horizontal="center" vertical="center"/>
      <protection/>
    </xf>
    <xf numFmtId="0" fontId="4" fillId="0" borderId="13" xfId="67" applyFont="1" applyFill="1" applyBorder="1" applyAlignment="1" applyProtection="1">
      <alignment horizontal="center" vertical="center"/>
      <protection/>
    </xf>
    <xf numFmtId="0" fontId="4" fillId="0" borderId="88" xfId="67" applyFont="1" applyFill="1" applyBorder="1" applyAlignment="1" applyProtection="1">
      <alignment horizontal="center" vertical="center"/>
      <protection/>
    </xf>
    <xf numFmtId="0" fontId="4" fillId="0" borderId="64" xfId="67" applyFont="1" applyFill="1" applyBorder="1" applyAlignment="1" applyProtection="1">
      <alignment horizontal="center" vertical="center"/>
      <protection/>
    </xf>
    <xf numFmtId="0" fontId="4" fillId="0" borderId="65" xfId="67" applyFont="1" applyFill="1" applyBorder="1" applyAlignment="1" applyProtection="1">
      <alignment horizontal="center" vertical="center"/>
      <protection/>
    </xf>
    <xf numFmtId="0" fontId="4" fillId="0" borderId="55" xfId="67" applyFont="1" applyFill="1" applyBorder="1" applyAlignment="1" applyProtection="1">
      <alignment horizontal="center" vertical="center"/>
      <protection/>
    </xf>
    <xf numFmtId="0" fontId="4" fillId="0" borderId="89" xfId="67" applyFont="1" applyFill="1" applyBorder="1" applyAlignment="1" applyProtection="1">
      <alignment horizontal="center" vertical="center"/>
      <protection/>
    </xf>
    <xf numFmtId="0" fontId="7" fillId="0" borderId="11" xfId="67" applyFont="1" applyFill="1" applyBorder="1" applyAlignment="1" applyProtection="1">
      <alignment horizontal="justify" vertical="center" wrapText="1"/>
      <protection/>
    </xf>
    <xf numFmtId="178" fontId="10" fillId="36" borderId="31" xfId="54" applyNumberFormat="1" applyFont="1" applyFill="1" applyBorder="1" applyAlignment="1" applyProtection="1">
      <alignment horizontal="right" vertical="center"/>
      <protection/>
    </xf>
    <xf numFmtId="178" fontId="10" fillId="36" borderId="32" xfId="54" applyNumberFormat="1" applyFont="1" applyFill="1" applyBorder="1" applyAlignment="1" applyProtection="1">
      <alignment horizontal="right" vertical="center"/>
      <protection/>
    </xf>
    <xf numFmtId="178" fontId="10" fillId="36" borderId="33" xfId="54" applyNumberFormat="1" applyFont="1" applyFill="1" applyBorder="1" applyAlignment="1" applyProtection="1">
      <alignment horizontal="right" vertical="center"/>
      <protection/>
    </xf>
    <xf numFmtId="179" fontId="10" fillId="38" borderId="73" xfId="54" applyNumberFormat="1" applyFont="1" applyFill="1" applyBorder="1" applyAlignment="1" applyProtection="1">
      <alignment vertical="center"/>
      <protection locked="0"/>
    </xf>
    <xf numFmtId="179" fontId="10" fillId="38" borderId="48" xfId="54" applyNumberFormat="1" applyFont="1" applyFill="1" applyBorder="1" applyAlignment="1" applyProtection="1">
      <alignment vertical="center"/>
      <protection locked="0"/>
    </xf>
    <xf numFmtId="0" fontId="3" fillId="33" borderId="25" xfId="67" applyFont="1" applyFill="1" applyBorder="1" applyAlignment="1" applyProtection="1">
      <alignment vertical="center"/>
      <protection/>
    </xf>
    <xf numFmtId="0" fontId="3" fillId="33" borderId="0" xfId="67" applyFont="1" applyFill="1" applyBorder="1" applyAlignment="1" applyProtection="1">
      <alignment vertical="center"/>
      <protection/>
    </xf>
    <xf numFmtId="202" fontId="10" fillId="36" borderId="66" xfId="54" applyNumberFormat="1" applyFont="1" applyFill="1" applyBorder="1" applyAlignment="1" applyProtection="1">
      <alignment vertical="center"/>
      <protection/>
    </xf>
    <xf numFmtId="202" fontId="10" fillId="36" borderId="0" xfId="54" applyNumberFormat="1" applyFont="1" applyFill="1" applyBorder="1" applyAlignment="1" applyProtection="1">
      <alignment vertical="center"/>
      <protection/>
    </xf>
    <xf numFmtId="0" fontId="4" fillId="0" borderId="90" xfId="67" applyFont="1" applyFill="1" applyBorder="1" applyAlignment="1" applyProtection="1">
      <alignment horizontal="center" vertical="center"/>
      <protection/>
    </xf>
    <xf numFmtId="0" fontId="8" fillId="0" borderId="36" xfId="67" applyFont="1" applyFill="1" applyBorder="1" applyAlignment="1" applyProtection="1">
      <alignment horizontal="center" vertical="center" textRotation="255" wrapText="1"/>
      <protection/>
    </xf>
    <xf numFmtId="0" fontId="8" fillId="0" borderId="38" xfId="67" applyFont="1" applyFill="1" applyBorder="1" applyAlignment="1" applyProtection="1">
      <alignment horizontal="center" vertical="center" textRotation="255" wrapText="1"/>
      <protection/>
    </xf>
    <xf numFmtId="0" fontId="8" fillId="0" borderId="40" xfId="67" applyFont="1" applyFill="1" applyBorder="1" applyAlignment="1" applyProtection="1">
      <alignment horizontal="center" vertical="center" textRotation="255" wrapText="1"/>
      <protection/>
    </xf>
    <xf numFmtId="0" fontId="4" fillId="0" borderId="91" xfId="67" applyFont="1" applyFill="1" applyBorder="1" applyAlignment="1" applyProtection="1">
      <alignment horizontal="center" vertical="center"/>
      <protection/>
    </xf>
    <xf numFmtId="0" fontId="4" fillId="0" borderId="15" xfId="67" applyFont="1" applyFill="1" applyBorder="1" applyAlignment="1" applyProtection="1">
      <alignment horizontal="center" vertical="center"/>
      <protection/>
    </xf>
    <xf numFmtId="0" fontId="4" fillId="0" borderId="92" xfId="67" applyFont="1" applyFill="1" applyBorder="1" applyAlignment="1" applyProtection="1">
      <alignment horizontal="center" vertical="center"/>
      <protection/>
    </xf>
    <xf numFmtId="179" fontId="10" fillId="38" borderId="21" xfId="54" applyNumberFormat="1" applyFont="1" applyFill="1" applyBorder="1" applyAlignment="1" applyProtection="1">
      <alignment vertical="center"/>
      <protection locked="0"/>
    </xf>
    <xf numFmtId="179" fontId="10" fillId="38" borderId="13" xfId="54" applyNumberFormat="1" applyFont="1" applyFill="1" applyBorder="1" applyAlignment="1" applyProtection="1">
      <alignment vertical="center"/>
      <protection locked="0"/>
    </xf>
    <xf numFmtId="179" fontId="10" fillId="38" borderId="62" xfId="54" applyNumberFormat="1" applyFont="1" applyFill="1" applyBorder="1" applyAlignment="1" applyProtection="1">
      <alignment vertical="center"/>
      <protection locked="0"/>
    </xf>
    <xf numFmtId="179" fontId="10" fillId="38" borderId="22" xfId="54" applyNumberFormat="1" applyFont="1" applyFill="1" applyBorder="1" applyAlignment="1" applyProtection="1">
      <alignment vertical="center"/>
      <protection locked="0"/>
    </xf>
    <xf numFmtId="179" fontId="10" fillId="38" borderId="15" xfId="54" applyNumberFormat="1" applyFont="1" applyFill="1" applyBorder="1" applyAlignment="1" applyProtection="1">
      <alignment vertical="center"/>
      <protection locked="0"/>
    </xf>
    <xf numFmtId="179" fontId="10" fillId="38" borderId="93" xfId="54" applyNumberFormat="1" applyFont="1" applyFill="1" applyBorder="1" applyAlignment="1" applyProtection="1">
      <alignment vertical="center"/>
      <protection locked="0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 textRotation="255"/>
    </xf>
    <xf numFmtId="0" fontId="0" fillId="38" borderId="99" xfId="0" applyFill="1" applyBorder="1" applyAlignment="1" applyProtection="1">
      <alignment horizontal="center" vertical="center" shrinkToFit="1"/>
      <protection locked="0"/>
    </xf>
    <xf numFmtId="0" fontId="0" fillId="38" borderId="27" xfId="0" applyFill="1" applyBorder="1" applyAlignment="1" applyProtection="1">
      <alignment horizontal="center" vertical="center" shrinkToFit="1"/>
      <protection locked="0"/>
    </xf>
    <xf numFmtId="0" fontId="0" fillId="38" borderId="100" xfId="0" applyFill="1" applyBorder="1" applyAlignment="1" applyProtection="1">
      <alignment horizontal="center" vertical="center" shrinkToFit="1"/>
      <protection locked="0"/>
    </xf>
    <xf numFmtId="178" fontId="0" fillId="38" borderId="99" xfId="0" applyNumberFormat="1" applyFill="1" applyBorder="1" applyAlignment="1" applyProtection="1">
      <alignment horizontal="center" vertical="center" shrinkToFit="1"/>
      <protection locked="0"/>
    </xf>
    <xf numFmtId="178" fontId="0" fillId="38" borderId="27" xfId="0" applyNumberFormat="1" applyFill="1" applyBorder="1" applyAlignment="1" applyProtection="1">
      <alignment horizontal="center" vertical="center" shrinkToFit="1"/>
      <protection locked="0"/>
    </xf>
    <xf numFmtId="178" fontId="0" fillId="38" borderId="100" xfId="0" applyNumberFormat="1" applyFill="1" applyBorder="1" applyAlignment="1" applyProtection="1">
      <alignment horizontal="center" vertical="center" shrinkToFit="1"/>
      <protection locked="0"/>
    </xf>
    <xf numFmtId="178" fontId="0" fillId="36" borderId="99" xfId="0" applyNumberFormat="1" applyFill="1" applyBorder="1" applyAlignment="1">
      <alignment horizontal="center" vertical="center" shrinkToFit="1"/>
    </xf>
    <xf numFmtId="178" fontId="0" fillId="36" borderId="27" xfId="0" applyNumberFormat="1" applyFill="1" applyBorder="1" applyAlignment="1">
      <alignment horizontal="center" vertical="center" shrinkToFit="1"/>
    </xf>
    <xf numFmtId="178" fontId="0" fillId="36" borderId="100" xfId="0" applyNumberFormat="1" applyFill="1" applyBorder="1" applyAlignment="1">
      <alignment horizontal="center" vertical="center" shrinkToFit="1"/>
    </xf>
    <xf numFmtId="204" fontId="0" fillId="36" borderId="99" xfId="0" applyNumberFormat="1" applyFill="1" applyBorder="1" applyAlignment="1">
      <alignment horizontal="center" vertical="center" shrinkToFit="1"/>
    </xf>
    <xf numFmtId="204" fontId="0" fillId="36" borderId="27" xfId="0" applyNumberFormat="1" applyFill="1" applyBorder="1" applyAlignment="1">
      <alignment horizontal="center" vertical="center" shrinkToFit="1"/>
    </xf>
    <xf numFmtId="204" fontId="0" fillId="36" borderId="100" xfId="0" applyNumberFormat="1" applyFill="1" applyBorder="1" applyAlignment="1">
      <alignment horizontal="center" vertical="center" shrinkToFit="1"/>
    </xf>
    <xf numFmtId="0" fontId="0" fillId="37" borderId="99" xfId="0" applyFill="1" applyBorder="1" applyAlignment="1">
      <alignment horizontal="center" vertical="center" shrinkToFit="1"/>
    </xf>
    <xf numFmtId="0" fontId="0" fillId="37" borderId="101" xfId="0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 vertical="center" shrinkToFit="1"/>
    </xf>
    <xf numFmtId="0" fontId="0" fillId="37" borderId="97" xfId="0" applyFill="1" applyBorder="1" applyAlignment="1">
      <alignment horizontal="center" vertical="center" shrinkToFit="1"/>
    </xf>
    <xf numFmtId="0" fontId="0" fillId="37" borderId="100" xfId="0" applyFill="1" applyBorder="1" applyAlignment="1">
      <alignment horizontal="center" vertical="center" shrinkToFit="1"/>
    </xf>
    <xf numFmtId="0" fontId="0" fillId="37" borderId="102" xfId="0" applyFill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103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105" xfId="0" applyFont="1" applyBorder="1" applyAlignment="1">
      <alignment horizontal="center" vertical="center" wrapText="1"/>
    </xf>
    <xf numFmtId="0" fontId="0" fillId="38" borderId="35" xfId="0" applyFill="1" applyBorder="1" applyAlignment="1" applyProtection="1">
      <alignment horizontal="center" vertical="center" shrinkToFit="1"/>
      <protection locked="0"/>
    </xf>
    <xf numFmtId="0" fontId="0" fillId="38" borderId="24" xfId="0" applyFill="1" applyBorder="1" applyAlignment="1" applyProtection="1">
      <alignment horizontal="center" vertical="center" shrinkToFit="1"/>
      <protection locked="0"/>
    </xf>
    <xf numFmtId="0" fontId="0" fillId="38" borderId="36" xfId="0" applyFill="1" applyBorder="1" applyAlignment="1" applyProtection="1">
      <alignment horizontal="center" vertical="center" shrinkToFit="1"/>
      <protection locked="0"/>
    </xf>
    <xf numFmtId="0" fontId="0" fillId="38" borderId="103" xfId="0" applyFill="1" applyBorder="1" applyAlignment="1" applyProtection="1">
      <alignment horizontal="center" vertical="center" shrinkToFit="1"/>
      <protection locked="0"/>
    </xf>
    <xf numFmtId="0" fontId="0" fillId="38" borderId="104" xfId="0" applyFill="1" applyBorder="1" applyAlignment="1" applyProtection="1">
      <alignment horizontal="center" vertical="center" shrinkToFit="1"/>
      <protection locked="0"/>
    </xf>
    <xf numFmtId="0" fontId="0" fillId="38" borderId="105" xfId="0" applyFill="1" applyBorder="1" applyAlignment="1" applyProtection="1">
      <alignment horizontal="center" vertical="center" shrinkToFit="1"/>
      <protection locked="0"/>
    </xf>
    <xf numFmtId="204" fontId="0" fillId="0" borderId="35" xfId="0" applyNumberFormat="1" applyBorder="1" applyAlignment="1">
      <alignment horizontal="center" vertical="center"/>
    </xf>
    <xf numFmtId="204" fontId="0" fillId="0" borderId="24" xfId="0" applyNumberFormat="1" applyBorder="1" applyAlignment="1">
      <alignment horizontal="center" vertical="center"/>
    </xf>
    <xf numFmtId="204" fontId="0" fillId="0" borderId="36" xfId="0" applyNumberFormat="1" applyBorder="1" applyAlignment="1">
      <alignment horizontal="center" vertical="center"/>
    </xf>
    <xf numFmtId="204" fontId="0" fillId="0" borderId="103" xfId="0" applyNumberFormat="1" applyBorder="1" applyAlignment="1">
      <alignment horizontal="center" vertical="center"/>
    </xf>
    <xf numFmtId="204" fontId="0" fillId="0" borderId="104" xfId="0" applyNumberFormat="1" applyBorder="1" applyAlignment="1">
      <alignment horizontal="center" vertical="center"/>
    </xf>
    <xf numFmtId="204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6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36" borderId="110" xfId="0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 shrinkToFit="1"/>
    </xf>
    <xf numFmtId="179" fontId="0" fillId="36" borderId="110" xfId="0" applyNumberFormat="1" applyFill="1" applyBorder="1" applyAlignment="1">
      <alignment horizontal="center" vertical="center" shrinkToFit="1"/>
    </xf>
    <xf numFmtId="179" fontId="0" fillId="36" borderId="27" xfId="0" applyNumberFormat="1" applyFill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 textRotation="255"/>
    </xf>
    <xf numFmtId="0" fontId="0" fillId="0" borderId="111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/>
    </xf>
    <xf numFmtId="0" fontId="0" fillId="38" borderId="113" xfId="0" applyFill="1" applyBorder="1" applyAlignment="1" applyProtection="1">
      <alignment horizontal="center" vertical="center"/>
      <protection locked="0"/>
    </xf>
    <xf numFmtId="0" fontId="0" fillId="38" borderId="110" xfId="0" applyFill="1" applyBorder="1" applyAlignment="1" applyProtection="1">
      <alignment horizontal="center" vertical="center"/>
      <protection locked="0"/>
    </xf>
    <xf numFmtId="0" fontId="0" fillId="38" borderId="107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200" fontId="0" fillId="38" borderId="27" xfId="0" applyNumberFormat="1" applyFill="1" applyBorder="1" applyAlignment="1" applyProtection="1">
      <alignment horizontal="center" vertical="center" shrinkToFit="1"/>
      <protection locked="0"/>
    </xf>
    <xf numFmtId="0" fontId="0" fillId="38" borderId="109" xfId="0" applyFill="1" applyBorder="1" applyAlignment="1" applyProtection="1">
      <alignment horizontal="center" vertical="center"/>
      <protection locked="0"/>
    </xf>
    <xf numFmtId="0" fontId="0" fillId="38" borderId="100" xfId="0" applyFill="1" applyBorder="1" applyAlignment="1" applyProtection="1">
      <alignment horizontal="center" vertical="center"/>
      <protection locked="0"/>
    </xf>
    <xf numFmtId="0" fontId="0" fillId="0" borderId="110" xfId="0" applyBorder="1" applyAlignment="1">
      <alignment horizontal="center" vertical="center"/>
    </xf>
    <xf numFmtId="200" fontId="0" fillId="38" borderId="110" xfId="0" applyNumberForma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178" fontId="0" fillId="38" borderId="35" xfId="0" applyNumberFormat="1" applyFill="1" applyBorder="1" applyAlignment="1" applyProtection="1">
      <alignment horizontal="center" vertical="center" shrinkToFit="1"/>
      <protection locked="0"/>
    </xf>
    <xf numFmtId="178" fontId="0" fillId="38" borderId="24" xfId="0" applyNumberFormat="1" applyFill="1" applyBorder="1" applyAlignment="1" applyProtection="1">
      <alignment horizontal="center" vertical="center" shrinkToFit="1"/>
      <protection locked="0"/>
    </xf>
    <xf numFmtId="178" fontId="0" fillId="38" borderId="103" xfId="0" applyNumberFormat="1" applyFill="1" applyBorder="1" applyAlignment="1" applyProtection="1">
      <alignment horizontal="center" vertical="center" shrinkToFit="1"/>
      <protection locked="0"/>
    </xf>
    <xf numFmtId="178" fontId="0" fillId="38" borderId="104" xfId="0" applyNumberFormat="1" applyFill="1" applyBorder="1" applyAlignment="1" applyProtection="1">
      <alignment horizontal="center" vertical="center" shrinkToFit="1"/>
      <protection locked="0"/>
    </xf>
    <xf numFmtId="0" fontId="65" fillId="0" borderId="94" xfId="0" applyFont="1" applyBorder="1" applyAlignment="1">
      <alignment horizontal="center" vertical="center" wrapText="1"/>
    </xf>
    <xf numFmtId="0" fontId="65" fillId="0" borderId="94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95" xfId="0" applyFont="1" applyBorder="1" applyAlignment="1">
      <alignment horizontal="center" vertical="center"/>
    </xf>
    <xf numFmtId="0" fontId="61" fillId="0" borderId="94" xfId="0" applyFont="1" applyBorder="1" applyAlignment="1">
      <alignment horizontal="center" vertical="center" wrapText="1"/>
    </xf>
    <xf numFmtId="0" fontId="61" fillId="0" borderId="94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95" xfId="0" applyFont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 shrinkToFit="1"/>
    </xf>
    <xf numFmtId="178" fontId="0" fillId="38" borderId="39" xfId="0" applyNumberFormat="1" applyFill="1" applyBorder="1" applyAlignment="1" applyProtection="1">
      <alignment horizontal="center" vertical="center" shrinkToFit="1"/>
      <protection locked="0"/>
    </xf>
    <xf numFmtId="178" fontId="0" fillId="38" borderId="10" xfId="0" applyNumberFormat="1" applyFill="1" applyBorder="1" applyAlignment="1" applyProtection="1">
      <alignment horizontal="center" vertical="center" shrinkToFit="1"/>
      <protection locked="0"/>
    </xf>
    <xf numFmtId="178" fontId="0" fillId="36" borderId="114" xfId="0" applyNumberFormat="1" applyFill="1" applyBorder="1" applyAlignment="1">
      <alignment horizontal="center" vertical="center" shrinkToFit="1"/>
    </xf>
    <xf numFmtId="178" fontId="0" fillId="36" borderId="115" xfId="0" applyNumberFormat="1" applyFill="1" applyBorder="1" applyAlignment="1">
      <alignment horizontal="center" vertical="center" shrinkToFit="1"/>
    </xf>
    <xf numFmtId="0" fontId="0" fillId="38" borderId="110" xfId="0" applyFill="1" applyBorder="1" applyAlignment="1" applyProtection="1">
      <alignment horizontal="center" vertical="center" shrinkToFit="1"/>
      <protection locked="0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200" fontId="0" fillId="38" borderId="100" xfId="0" applyNumberFormat="1" applyFill="1" applyBorder="1" applyAlignment="1" applyProtection="1">
      <alignment horizontal="center" vertical="center" shrinkToFit="1"/>
      <protection locked="0"/>
    </xf>
    <xf numFmtId="0" fontId="0" fillId="0" borderId="116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/>
    </xf>
    <xf numFmtId="179" fontId="0" fillId="36" borderId="100" xfId="0" applyNumberFormat="1" applyFill="1" applyBorder="1" applyAlignment="1">
      <alignment horizontal="center" vertical="center" shrinkToFit="1"/>
    </xf>
    <xf numFmtId="178" fontId="0" fillId="38" borderId="110" xfId="0" applyNumberFormat="1" applyFill="1" applyBorder="1" applyAlignment="1" applyProtection="1">
      <alignment horizontal="center" vertical="center" shrinkToFit="1"/>
      <protection locked="0"/>
    </xf>
    <xf numFmtId="0" fontId="0" fillId="0" borderId="117" xfId="0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0" fillId="39" borderId="35" xfId="0" applyFill="1" applyBorder="1" applyAlignment="1">
      <alignment horizontal="left" vertical="center" shrinkToFit="1"/>
    </xf>
    <xf numFmtId="0" fontId="0" fillId="39" borderId="24" xfId="0" applyFill="1" applyBorder="1" applyAlignment="1">
      <alignment horizontal="left" vertical="center" shrinkToFit="1"/>
    </xf>
    <xf numFmtId="0" fontId="0" fillId="39" borderId="36" xfId="0" applyFill="1" applyBorder="1" applyAlignment="1">
      <alignment horizontal="left" vertical="center" shrinkToFit="1"/>
    </xf>
    <xf numFmtId="0" fontId="0" fillId="39" borderId="103" xfId="0" applyFill="1" applyBorder="1" applyAlignment="1">
      <alignment horizontal="left" vertical="center" shrinkToFit="1"/>
    </xf>
    <xf numFmtId="0" fontId="0" fillId="39" borderId="104" xfId="0" applyFill="1" applyBorder="1" applyAlignment="1">
      <alignment horizontal="left" vertical="center" shrinkToFit="1"/>
    </xf>
    <xf numFmtId="0" fontId="0" fillId="39" borderId="105" xfId="0" applyFill="1" applyBorder="1" applyAlignment="1">
      <alignment horizontal="left" vertical="center" shrinkToFit="1"/>
    </xf>
    <xf numFmtId="0" fontId="61" fillId="0" borderId="27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/>
    </xf>
    <xf numFmtId="0" fontId="0" fillId="40" borderId="27" xfId="0" applyFill="1" applyBorder="1" applyAlignment="1">
      <alignment horizontal="center" vertical="center" shrinkToFit="1"/>
    </xf>
    <xf numFmtId="0" fontId="0" fillId="40" borderId="100" xfId="0" applyFill="1" applyBorder="1" applyAlignment="1">
      <alignment horizontal="center" vertical="center" shrinkToFit="1"/>
    </xf>
    <xf numFmtId="0" fontId="0" fillId="38" borderId="108" xfId="0" applyFill="1" applyBorder="1" applyAlignment="1" applyProtection="1">
      <alignment horizontal="center" vertical="center"/>
      <protection locked="0"/>
    </xf>
    <xf numFmtId="0" fontId="0" fillId="38" borderId="95" xfId="0" applyFill="1" applyBorder="1" applyAlignment="1" applyProtection="1">
      <alignment horizontal="center" vertical="center"/>
      <protection locked="0"/>
    </xf>
    <xf numFmtId="0" fontId="0" fillId="38" borderId="120" xfId="0" applyFill="1" applyBorder="1" applyAlignment="1" applyProtection="1">
      <alignment horizontal="center" vertical="center"/>
      <protection locked="0"/>
    </xf>
    <xf numFmtId="0" fontId="0" fillId="38" borderId="74" xfId="0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37" borderId="110" xfId="0" applyFill="1" applyBorder="1" applyAlignment="1">
      <alignment horizontal="center" vertical="center" shrinkToFit="1"/>
    </xf>
    <xf numFmtId="0" fontId="0" fillId="37" borderId="122" xfId="0" applyFill="1" applyBorder="1" applyAlignment="1">
      <alignment horizontal="center" vertical="center" shrinkToFit="1"/>
    </xf>
    <xf numFmtId="0" fontId="0" fillId="40" borderId="110" xfId="0" applyFill="1" applyBorder="1" applyAlignment="1">
      <alignment horizontal="center" vertical="center" shrinkToFit="1"/>
    </xf>
    <xf numFmtId="178" fontId="0" fillId="38" borderId="123" xfId="0" applyNumberFormat="1" applyFill="1" applyBorder="1" applyAlignment="1" applyProtection="1">
      <alignment horizontal="center" vertical="center" shrinkToFit="1"/>
      <protection locked="0"/>
    </xf>
    <xf numFmtId="178" fontId="0" fillId="38" borderId="114" xfId="0" applyNumberFormat="1" applyFill="1" applyBorder="1" applyAlignment="1" applyProtection="1">
      <alignment horizontal="center" vertical="center" shrinkToFit="1"/>
      <protection locked="0"/>
    </xf>
    <xf numFmtId="178" fontId="0" fillId="38" borderId="115" xfId="0" applyNumberFormat="1" applyFill="1" applyBorder="1" applyAlignment="1" applyProtection="1">
      <alignment horizontal="center" vertical="center" shrinkToFit="1"/>
      <protection locked="0"/>
    </xf>
    <xf numFmtId="178" fontId="0" fillId="38" borderId="124" xfId="0" applyNumberFormat="1" applyFill="1" applyBorder="1" applyAlignment="1" applyProtection="1">
      <alignment horizontal="center" vertical="center" shrinkToFit="1"/>
      <protection locked="0"/>
    </xf>
    <xf numFmtId="178" fontId="0" fillId="38" borderId="125" xfId="0" applyNumberFormat="1" applyFill="1" applyBorder="1" applyAlignment="1" applyProtection="1">
      <alignment horizontal="center" vertical="center" shrinkToFit="1"/>
      <protection locked="0"/>
    </xf>
    <xf numFmtId="178" fontId="0" fillId="38" borderId="126" xfId="0" applyNumberForma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178" fontId="0" fillId="36" borderId="125" xfId="0" applyNumberFormat="1" applyFill="1" applyBorder="1" applyAlignment="1">
      <alignment horizontal="center" vertical="center" shrinkToFit="1"/>
    </xf>
    <xf numFmtId="178" fontId="0" fillId="36" borderId="126" xfId="0" applyNumberFormat="1" applyFill="1" applyBorder="1" applyAlignment="1">
      <alignment horizontal="center" vertical="center" shrinkToFit="1"/>
    </xf>
    <xf numFmtId="0" fontId="0" fillId="37" borderId="41" xfId="0" applyFill="1" applyBorder="1" applyAlignment="1">
      <alignment horizontal="center" vertical="center" shrinkToFit="1"/>
    </xf>
    <xf numFmtId="0" fontId="0" fillId="37" borderId="127" xfId="0" applyFill="1" applyBorder="1" applyAlignment="1">
      <alignment horizontal="center" vertical="center" shrinkToFit="1"/>
    </xf>
    <xf numFmtId="0" fontId="0" fillId="37" borderId="128" xfId="0" applyFill="1" applyBorder="1" applyAlignment="1">
      <alignment horizontal="center" vertical="center" shrinkToFit="1"/>
    </xf>
    <xf numFmtId="0" fontId="0" fillId="37" borderId="19" xfId="0" applyFill="1" applyBorder="1" applyAlignment="1">
      <alignment horizontal="center" vertical="center" shrinkToFit="1"/>
    </xf>
    <xf numFmtId="0" fontId="0" fillId="36" borderId="114" xfId="0" applyFill="1" applyBorder="1" applyAlignment="1">
      <alignment horizontal="center" vertical="center" shrinkToFit="1"/>
    </xf>
    <xf numFmtId="0" fontId="0" fillId="36" borderId="115" xfId="0" applyFill="1" applyBorder="1" applyAlignment="1">
      <alignment horizontal="center" vertical="center" shrinkToFit="1"/>
    </xf>
    <xf numFmtId="0" fontId="61" fillId="0" borderId="129" xfId="0" applyFont="1" applyBorder="1" applyAlignment="1">
      <alignment horizontal="center" vertical="center" shrinkToFit="1"/>
    </xf>
    <xf numFmtId="0" fontId="61" fillId="0" borderId="130" xfId="0" applyFont="1" applyBorder="1" applyAlignment="1">
      <alignment horizontal="center" vertical="center" shrinkToFit="1"/>
    </xf>
    <xf numFmtId="0" fontId="61" fillId="0" borderId="131" xfId="0" applyFont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03" xfId="0" applyFont="1" applyBorder="1" applyAlignment="1">
      <alignment horizontal="center" vertical="center"/>
    </xf>
    <xf numFmtId="0" fontId="61" fillId="0" borderId="104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105" xfId="0" applyFont="1" applyBorder="1" applyAlignment="1">
      <alignment horizontal="center" vertical="center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104" xfId="0" applyFont="1" applyFill="1" applyBorder="1" applyAlignment="1">
      <alignment horizontal="center" vertical="center" wrapText="1"/>
    </xf>
    <xf numFmtId="178" fontId="0" fillId="38" borderId="132" xfId="0" applyNumberFormat="1" applyFill="1" applyBorder="1" applyAlignment="1" applyProtection="1">
      <alignment horizontal="center" vertical="center" shrinkToFit="1"/>
      <protection locked="0"/>
    </xf>
    <xf numFmtId="178" fontId="0" fillId="38" borderId="133" xfId="0" applyNumberFormat="1" applyFill="1" applyBorder="1" applyAlignment="1" applyProtection="1">
      <alignment horizontal="center" vertical="center" shrinkToFit="1"/>
      <protection locked="0"/>
    </xf>
    <xf numFmtId="178" fontId="0" fillId="38" borderId="37" xfId="0" applyNumberFormat="1" applyFill="1" applyBorder="1" applyAlignment="1" applyProtection="1">
      <alignment horizontal="center" vertical="center" shrinkToFit="1"/>
      <protection locked="0"/>
    </xf>
    <xf numFmtId="178" fontId="0" fillId="38" borderId="0" xfId="0" applyNumberFormat="1" applyFill="1" applyBorder="1" applyAlignment="1" applyProtection="1">
      <alignment horizontal="center" vertical="center" shrinkToFit="1"/>
      <protection locked="0"/>
    </xf>
    <xf numFmtId="0" fontId="0" fillId="36" borderId="134" xfId="0" applyFill="1" applyBorder="1" applyAlignment="1">
      <alignment horizontal="center" vertical="center" shrinkToFit="1"/>
    </xf>
    <xf numFmtId="0" fontId="0" fillId="36" borderId="135" xfId="0" applyFill="1" applyBorder="1" applyAlignment="1">
      <alignment horizontal="center" vertical="center" shrinkToFit="1"/>
    </xf>
    <xf numFmtId="0" fontId="0" fillId="36" borderId="123" xfId="0" applyFill="1" applyBorder="1" applyAlignment="1">
      <alignment horizontal="center" vertical="center" shrinkToFit="1"/>
    </xf>
    <xf numFmtId="0" fontId="0" fillId="36" borderId="136" xfId="0" applyFill="1" applyBorder="1" applyAlignment="1">
      <alignment horizontal="center" vertical="center" shrinkToFit="1"/>
    </xf>
    <xf numFmtId="0" fontId="0" fillId="36" borderId="124" xfId="0" applyFill="1" applyBorder="1" applyAlignment="1">
      <alignment horizontal="center" vertical="center" shrinkToFit="1"/>
    </xf>
    <xf numFmtId="0" fontId="0" fillId="36" borderId="125" xfId="0" applyFill="1" applyBorder="1" applyAlignment="1">
      <alignment horizontal="center" vertical="center" shrinkToFit="1"/>
    </xf>
    <xf numFmtId="0" fontId="0" fillId="36" borderId="126" xfId="0" applyFill="1" applyBorder="1" applyAlignment="1">
      <alignment horizontal="center" vertical="center" shrinkToFit="1"/>
    </xf>
    <xf numFmtId="0" fontId="0" fillId="0" borderId="1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 wrapText="1"/>
    </xf>
    <xf numFmtId="178" fontId="0" fillId="38" borderId="139" xfId="0" applyNumberFormat="1" applyFill="1" applyBorder="1" applyAlignment="1" applyProtection="1">
      <alignment horizontal="center" vertical="center" shrinkToFit="1"/>
      <protection locked="0"/>
    </xf>
    <xf numFmtId="178" fontId="0" fillId="38" borderId="140" xfId="0" applyNumberFormat="1" applyFill="1" applyBorder="1" applyAlignment="1" applyProtection="1">
      <alignment horizontal="center" vertical="center" shrinkToFit="1"/>
      <protection locked="0"/>
    </xf>
    <xf numFmtId="178" fontId="0" fillId="38" borderId="141" xfId="0" applyNumberFormat="1" applyFill="1" applyBorder="1" applyAlignment="1" applyProtection="1">
      <alignment horizontal="center" vertical="center" shrinkToFit="1"/>
      <protection locked="0"/>
    </xf>
    <xf numFmtId="178" fontId="0" fillId="36" borderId="141" xfId="0" applyNumberFormat="1" applyFill="1" applyBorder="1" applyAlignment="1">
      <alignment horizontal="center" vertical="center" shrinkToFit="1"/>
    </xf>
    <xf numFmtId="178" fontId="0" fillId="36" borderId="139" xfId="0" applyNumberFormat="1" applyFill="1" applyBorder="1" applyAlignment="1">
      <alignment horizontal="center" vertical="center" shrinkToFit="1"/>
    </xf>
    <xf numFmtId="178" fontId="0" fillId="36" borderId="123" xfId="0" applyNumberFormat="1" applyFill="1" applyBorder="1" applyAlignment="1">
      <alignment horizontal="center" vertical="center" shrinkToFit="1"/>
    </xf>
    <xf numFmtId="178" fontId="0" fillId="36" borderId="124" xfId="0" applyNumberFormat="1" applyFill="1" applyBorder="1" applyAlignment="1">
      <alignment horizontal="center" vertical="center" shrinkToFit="1"/>
    </xf>
    <xf numFmtId="178" fontId="0" fillId="36" borderId="140" xfId="0" applyNumberFormat="1" applyFill="1" applyBorder="1" applyAlignment="1">
      <alignment horizontal="center" vertical="center" shrinkToFit="1"/>
    </xf>
    <xf numFmtId="0" fontId="61" fillId="0" borderId="95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textRotation="255"/>
    </xf>
    <xf numFmtId="0" fontId="0" fillId="0" borderId="138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143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0" fillId="0" borderId="1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65" fillId="0" borderId="13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8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65" fillId="0" borderId="146" xfId="0" applyFont="1" applyBorder="1" applyAlignment="1">
      <alignment horizontal="center" vertical="center" wrapText="1"/>
    </xf>
    <xf numFmtId="0" fontId="65" fillId="0" borderId="144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textRotation="255"/>
    </xf>
    <xf numFmtId="0" fontId="0" fillId="0" borderId="14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48" xfId="0" applyBorder="1" applyAlignment="1">
      <alignment horizontal="center" vertical="center" textRotation="255"/>
    </xf>
    <xf numFmtId="0" fontId="0" fillId="0" borderId="145" xfId="0" applyBorder="1" applyAlignment="1">
      <alignment horizontal="center" vertical="center" textRotation="255"/>
    </xf>
    <xf numFmtId="0" fontId="0" fillId="0" borderId="149" xfId="0" applyBorder="1" applyAlignment="1">
      <alignment horizontal="center" vertical="center" textRotation="255"/>
    </xf>
    <xf numFmtId="0" fontId="0" fillId="37" borderId="150" xfId="0" applyFill="1" applyBorder="1" applyAlignment="1">
      <alignment horizontal="center" vertical="center" shrinkToFit="1"/>
    </xf>
    <xf numFmtId="0" fontId="0" fillId="37" borderId="151" xfId="0" applyFill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良い" xfId="69"/>
  </cellStyles>
  <dxfs count="60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&#28711;&#30000;&#12288;0625&#29256;\&#9632;&#28711;&#30000;&#12288;0623&#29256;\&#21402;&#26408;&#20998;\&#27096;&#24335;4&#65374;6&#65288;&#35352;&#20837;&#2036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B3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25" width="3.57421875" style="3" customWidth="1"/>
    <col min="26" max="27" width="3.57421875" style="30" hidden="1" customWidth="1"/>
    <col min="28" max="28" width="9.00390625" style="30" customWidth="1"/>
    <col min="29" max="16384" width="9.00390625" style="5" customWidth="1"/>
  </cols>
  <sheetData>
    <row r="1" spans="25:28" ht="19.5" customHeight="1">
      <c r="Y1" s="4"/>
      <c r="AB1" s="31"/>
    </row>
    <row r="2" spans="1:25" ht="6.75" customHeight="1">
      <c r="A2" s="9"/>
      <c r="B2" s="9"/>
      <c r="Y2" s="4"/>
    </row>
    <row r="3" spans="1:25" ht="19.5" customHeight="1">
      <c r="A3" s="146" t="s">
        <v>29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</row>
    <row r="4" spans="1:28" ht="15" customHeight="1">
      <c r="A4" s="161" t="s">
        <v>13</v>
      </c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3"/>
      <c r="Z4" s="5"/>
      <c r="AA4" s="5"/>
      <c r="AB4" s="5"/>
    </row>
    <row r="5" spans="1:28" ht="2.25" customHeight="1">
      <c r="A5" s="9"/>
      <c r="B5" s="9"/>
      <c r="Y5" s="4"/>
      <c r="Z5" s="5"/>
      <c r="AA5" s="5"/>
      <c r="AB5" s="5"/>
    </row>
    <row r="6" spans="1:25" ht="19.5" customHeight="1" thickBot="1">
      <c r="A6" s="10" t="s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customHeight="1">
      <c r="A7" s="149" t="s">
        <v>17</v>
      </c>
      <c r="B7" s="150"/>
      <c r="C7" s="150"/>
      <c r="D7" s="150"/>
      <c r="E7" s="150"/>
      <c r="F7" s="150"/>
      <c r="G7" s="151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4"/>
    </row>
    <row r="8" spans="1:27" ht="27" customHeight="1">
      <c r="A8" s="155" t="s">
        <v>18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 t="s">
        <v>3</v>
      </c>
      <c r="M8" s="158"/>
      <c r="N8" s="158"/>
      <c r="O8" s="158"/>
      <c r="P8" s="158"/>
      <c r="Q8" s="158"/>
      <c r="R8" s="159"/>
      <c r="S8" s="158" t="s">
        <v>2</v>
      </c>
      <c r="T8" s="158"/>
      <c r="U8" s="158"/>
      <c r="V8" s="158"/>
      <c r="W8" s="158"/>
      <c r="X8" s="158"/>
      <c r="Y8" s="160"/>
      <c r="Z8" s="32">
        <v>2</v>
      </c>
      <c r="AA8" s="32">
        <v>2</v>
      </c>
    </row>
    <row r="9" spans="1:27" ht="27" customHeight="1">
      <c r="A9" s="142" t="s">
        <v>14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4"/>
      <c r="M9" s="145"/>
      <c r="N9" s="145"/>
      <c r="O9" s="113" t="s">
        <v>19</v>
      </c>
      <c r="P9" s="114"/>
      <c r="Q9" s="114"/>
      <c r="R9" s="170"/>
      <c r="S9" s="145"/>
      <c r="T9" s="145"/>
      <c r="U9" s="145"/>
      <c r="V9" s="113" t="s">
        <v>19</v>
      </c>
      <c r="W9" s="114"/>
      <c r="X9" s="114"/>
      <c r="Y9" s="179"/>
      <c r="Z9" s="32">
        <v>3</v>
      </c>
      <c r="AA9" s="32">
        <v>3</v>
      </c>
    </row>
    <row r="10" spans="1:27" ht="27" customHeight="1">
      <c r="A10" s="142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  <c r="M10" s="145"/>
      <c r="N10" s="145"/>
      <c r="O10" s="113" t="s">
        <v>19</v>
      </c>
      <c r="P10" s="114"/>
      <c r="Q10" s="114"/>
      <c r="R10" s="170"/>
      <c r="S10" s="145"/>
      <c r="T10" s="145"/>
      <c r="U10" s="145"/>
      <c r="V10" s="113" t="s">
        <v>19</v>
      </c>
      <c r="W10" s="114"/>
      <c r="X10" s="114"/>
      <c r="Y10" s="179"/>
      <c r="Z10" s="32">
        <v>4</v>
      </c>
      <c r="AA10" s="32">
        <v>4</v>
      </c>
    </row>
    <row r="11" spans="1:28" ht="27" customHeight="1">
      <c r="A11" s="142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145"/>
      <c r="N11" s="145"/>
      <c r="O11" s="113" t="s">
        <v>19</v>
      </c>
      <c r="P11" s="114"/>
      <c r="Q11" s="114"/>
      <c r="R11" s="170"/>
      <c r="S11" s="145"/>
      <c r="T11" s="145"/>
      <c r="U11" s="145"/>
      <c r="V11" s="113" t="s">
        <v>19</v>
      </c>
      <c r="W11" s="114"/>
      <c r="X11" s="114"/>
      <c r="Y11" s="179"/>
      <c r="Z11" s="32">
        <v>5</v>
      </c>
      <c r="AA11" s="32">
        <v>5</v>
      </c>
      <c r="AB11" s="32"/>
    </row>
    <row r="12" spans="1:28" ht="27" customHeight="1">
      <c r="A12" s="142" t="s">
        <v>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  <c r="M12" s="145"/>
      <c r="N12" s="145"/>
      <c r="O12" s="113" t="s">
        <v>19</v>
      </c>
      <c r="P12" s="114"/>
      <c r="Q12" s="114"/>
      <c r="R12" s="170"/>
      <c r="S12" s="145"/>
      <c r="T12" s="145"/>
      <c r="U12" s="145"/>
      <c r="V12" s="113" t="s">
        <v>19</v>
      </c>
      <c r="W12" s="114"/>
      <c r="X12" s="114"/>
      <c r="Y12" s="179"/>
      <c r="Z12" s="32">
        <v>6</v>
      </c>
      <c r="AA12" s="32"/>
      <c r="AB12" s="32"/>
    </row>
    <row r="13" spans="1:28" ht="27" customHeight="1">
      <c r="A13" s="142" t="s">
        <v>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  <c r="M13" s="145"/>
      <c r="N13" s="145"/>
      <c r="O13" s="113" t="s">
        <v>19</v>
      </c>
      <c r="P13" s="114"/>
      <c r="Q13" s="114"/>
      <c r="R13" s="170"/>
      <c r="S13" s="145"/>
      <c r="T13" s="145"/>
      <c r="U13" s="145"/>
      <c r="V13" s="113" t="s">
        <v>19</v>
      </c>
      <c r="W13" s="114"/>
      <c r="X13" s="114"/>
      <c r="Y13" s="179"/>
      <c r="Z13" s="32">
        <v>7</v>
      </c>
      <c r="AA13" s="32"/>
      <c r="AB13" s="32"/>
    </row>
    <row r="14" spans="1:26" ht="27" customHeight="1">
      <c r="A14" s="121" t="s">
        <v>38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3"/>
      <c r="L14" s="124">
        <f>IF(OR(L9="",L10="",L11="",L12="",L13=""),"",ROUNDUP(SUM(L9:N13),1))</f>
      </c>
      <c r="M14" s="125"/>
      <c r="N14" s="125"/>
      <c r="O14" s="176" t="s">
        <v>19</v>
      </c>
      <c r="P14" s="177"/>
      <c r="Q14" s="177"/>
      <c r="R14" s="178"/>
      <c r="S14" s="126">
        <f>IF(OR(S9="",S10="",S11="",S12="",S13=""),"",ROUNDUP(SUM(S9:U13),1))</f>
      </c>
      <c r="T14" s="126"/>
      <c r="U14" s="126"/>
      <c r="V14" s="176" t="s">
        <v>19</v>
      </c>
      <c r="W14" s="177"/>
      <c r="X14" s="177"/>
      <c r="Y14" s="180"/>
      <c r="Z14" s="32">
        <v>8</v>
      </c>
    </row>
    <row r="15" spans="1:27" ht="27" customHeight="1" thickBot="1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118"/>
      <c r="M15" s="119"/>
      <c r="N15" s="120"/>
      <c r="O15" s="174" t="s">
        <v>19</v>
      </c>
      <c r="P15" s="175"/>
      <c r="Q15" s="175"/>
      <c r="R15" s="175"/>
      <c r="S15" s="48" t="s">
        <v>41</v>
      </c>
      <c r="T15" s="44"/>
      <c r="U15" s="44"/>
      <c r="V15" s="44"/>
      <c r="W15" s="44"/>
      <c r="X15" s="44"/>
      <c r="Y15" s="45"/>
      <c r="AA15" s="32"/>
    </row>
    <row r="16" spans="1:25" ht="15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5"/>
      <c r="P16" s="15"/>
      <c r="Q16" s="15"/>
      <c r="R16" s="13"/>
      <c r="S16" s="14"/>
      <c r="T16" s="14"/>
      <c r="U16" s="14"/>
      <c r="V16" s="15"/>
      <c r="W16" s="15"/>
      <c r="X16" s="15"/>
      <c r="Y16" s="13"/>
    </row>
    <row r="17" spans="1:25" ht="21.75" customHeight="1">
      <c r="A17" s="1" t="s">
        <v>21</v>
      </c>
      <c r="B17" s="1"/>
      <c r="C17" s="8"/>
      <c r="D17" s="8"/>
      <c r="E17" s="8"/>
      <c r="F17" s="8"/>
      <c r="G17" s="8"/>
      <c r="H17" s="8"/>
      <c r="I17" s="8"/>
      <c r="J17" s="8"/>
      <c r="K17" s="8"/>
      <c r="L17" s="16"/>
      <c r="M17" s="16"/>
      <c r="N17" s="16"/>
      <c r="O17" s="2"/>
      <c r="P17" s="2"/>
      <c r="Q17" s="2"/>
      <c r="R17" s="8"/>
      <c r="S17" s="16"/>
      <c r="T17" s="16"/>
      <c r="U17" s="16"/>
      <c r="V17" s="2"/>
      <c r="W17" s="2"/>
      <c r="X17" s="2"/>
      <c r="Y17" s="8"/>
    </row>
    <row r="18" spans="1:25" ht="15" customHeight="1" thickBot="1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20"/>
      <c r="P18" s="20"/>
      <c r="Q18" s="20"/>
      <c r="R18" s="18"/>
      <c r="S18" s="19"/>
      <c r="T18" s="19"/>
      <c r="U18" s="19"/>
      <c r="V18" s="20"/>
      <c r="W18" s="20"/>
      <c r="X18" s="20"/>
      <c r="Y18" s="18"/>
    </row>
    <row r="19" spans="1:28" s="7" customFormat="1" ht="27" customHeight="1">
      <c r="A19" s="64" t="s">
        <v>6</v>
      </c>
      <c r="B19" s="65"/>
      <c r="C19" s="164" t="s">
        <v>11</v>
      </c>
      <c r="D19" s="164"/>
      <c r="E19" s="165" t="s">
        <v>36</v>
      </c>
      <c r="F19" s="166"/>
      <c r="G19" s="166"/>
      <c r="H19" s="166"/>
      <c r="I19" s="166"/>
      <c r="J19" s="166"/>
      <c r="K19" s="167"/>
      <c r="L19" s="171">
        <f>IF($L$14="","",$L$14)</f>
      </c>
      <c r="M19" s="172"/>
      <c r="N19" s="173"/>
      <c r="O19" s="168" t="s">
        <v>22</v>
      </c>
      <c r="P19" s="169"/>
      <c r="Q19" s="169"/>
      <c r="R19" s="41"/>
      <c r="S19" s="42"/>
      <c r="T19" s="42"/>
      <c r="U19" s="42"/>
      <c r="V19" s="42"/>
      <c r="W19" s="42"/>
      <c r="X19" s="42"/>
      <c r="Y19" s="43"/>
      <c r="Z19" s="33"/>
      <c r="AA19" s="33"/>
      <c r="AB19" s="33"/>
    </row>
    <row r="20" spans="1:28" s="7" customFormat="1" ht="27" customHeight="1">
      <c r="A20" s="66"/>
      <c r="B20" s="67"/>
      <c r="C20" s="164"/>
      <c r="D20" s="164"/>
      <c r="E20" s="99" t="s">
        <v>8</v>
      </c>
      <c r="F20" s="100"/>
      <c r="G20" s="100"/>
      <c r="H20" s="100"/>
      <c r="I20" s="100"/>
      <c r="J20" s="100"/>
      <c r="K20" s="101"/>
      <c r="L20" s="129">
        <f>IF(L19="","",S14-L19)</f>
      </c>
      <c r="M20" s="130"/>
      <c r="N20" s="131"/>
      <c r="O20" s="132" t="s">
        <v>22</v>
      </c>
      <c r="P20" s="133"/>
      <c r="Q20" s="133"/>
      <c r="R20" s="134"/>
      <c r="S20" s="100"/>
      <c r="T20" s="100"/>
      <c r="U20" s="100"/>
      <c r="V20" s="100"/>
      <c r="W20" s="100"/>
      <c r="X20" s="100"/>
      <c r="Y20" s="135"/>
      <c r="Z20" s="33"/>
      <c r="AA20" s="33"/>
      <c r="AB20" s="33"/>
    </row>
    <row r="21" spans="1:28" s="7" customFormat="1" ht="27" customHeight="1">
      <c r="A21" s="66"/>
      <c r="B21" s="67"/>
      <c r="C21" s="164"/>
      <c r="D21" s="164"/>
      <c r="E21" s="136" t="s">
        <v>12</v>
      </c>
      <c r="F21" s="137"/>
      <c r="G21" s="137"/>
      <c r="H21" s="137"/>
      <c r="I21" s="137"/>
      <c r="J21" s="137"/>
      <c r="K21" s="138"/>
      <c r="L21" s="108">
        <f>IF(OR($L$20="",$S$14=""),"",TRUNC($L$20/$S$14*100))</f>
      </c>
      <c r="M21" s="109"/>
      <c r="N21" s="110"/>
      <c r="O21" s="111" t="s">
        <v>10</v>
      </c>
      <c r="P21" s="112"/>
      <c r="Q21" s="112"/>
      <c r="R21" s="115"/>
      <c r="S21" s="116"/>
      <c r="T21" s="116"/>
      <c r="U21" s="116"/>
      <c r="V21" s="116"/>
      <c r="W21" s="116"/>
      <c r="X21" s="116"/>
      <c r="Y21" s="117"/>
      <c r="Z21" s="33"/>
      <c r="AA21" s="33"/>
      <c r="AB21" s="33"/>
    </row>
    <row r="22" spans="1:28" s="7" customFormat="1" ht="27" customHeight="1">
      <c r="A22" s="66"/>
      <c r="B22" s="67"/>
      <c r="C22" s="79" t="s">
        <v>7</v>
      </c>
      <c r="D22" s="80"/>
      <c r="E22" s="88" t="s">
        <v>37</v>
      </c>
      <c r="F22" s="89"/>
      <c r="G22" s="89"/>
      <c r="H22" s="89"/>
      <c r="I22" s="89"/>
      <c r="J22" s="89"/>
      <c r="K22" s="90"/>
      <c r="L22" s="74">
        <f>IF(OR($L$14="",$L$15=""),"",IF(SUM(L9:N13)-L15&gt;=0,ROUNDUP(SUM(L9:N13)-$L$15,1),ROUNDDOWN(SUM(L9:N13)-$L$15,1)))</f>
      </c>
      <c r="M22" s="75"/>
      <c r="N22" s="76"/>
      <c r="O22" s="77" t="s">
        <v>22</v>
      </c>
      <c r="P22" s="78"/>
      <c r="Q22" s="78"/>
      <c r="R22" s="139"/>
      <c r="S22" s="140"/>
      <c r="T22" s="140"/>
      <c r="U22" s="140"/>
      <c r="V22" s="140"/>
      <c r="W22" s="140"/>
      <c r="X22" s="140"/>
      <c r="Y22" s="141"/>
      <c r="Z22" s="33"/>
      <c r="AA22" s="33"/>
      <c r="AB22" s="33"/>
    </row>
    <row r="23" spans="1:28" s="7" customFormat="1" ht="27" customHeight="1">
      <c r="A23" s="66"/>
      <c r="B23" s="67"/>
      <c r="C23" s="81"/>
      <c r="D23" s="82"/>
      <c r="E23" s="93" t="s">
        <v>8</v>
      </c>
      <c r="F23" s="94"/>
      <c r="G23" s="94"/>
      <c r="H23" s="94"/>
      <c r="I23" s="94"/>
      <c r="J23" s="94"/>
      <c r="K23" s="95"/>
      <c r="L23" s="96">
        <f>IF(L22="","",S14-L22)</f>
      </c>
      <c r="M23" s="97"/>
      <c r="N23" s="98"/>
      <c r="O23" s="113" t="s">
        <v>22</v>
      </c>
      <c r="P23" s="114"/>
      <c r="Q23" s="114"/>
      <c r="R23" s="102"/>
      <c r="S23" s="94"/>
      <c r="T23" s="94"/>
      <c r="U23" s="94"/>
      <c r="V23" s="94"/>
      <c r="W23" s="94"/>
      <c r="X23" s="94"/>
      <c r="Y23" s="103"/>
      <c r="Z23" s="33"/>
      <c r="AA23" s="33"/>
      <c r="AB23" s="33"/>
    </row>
    <row r="24" spans="1:28" s="7" customFormat="1" ht="27" customHeight="1" thickBot="1">
      <c r="A24" s="68"/>
      <c r="B24" s="69"/>
      <c r="C24" s="83"/>
      <c r="D24" s="84"/>
      <c r="E24" s="91" t="s">
        <v>9</v>
      </c>
      <c r="F24" s="72"/>
      <c r="G24" s="72"/>
      <c r="H24" s="72"/>
      <c r="I24" s="72"/>
      <c r="J24" s="72"/>
      <c r="K24" s="92"/>
      <c r="L24" s="104">
        <f>IF(OR(S14="",L23=""),"",TRUNC(L23/S14*100))</f>
      </c>
      <c r="M24" s="105"/>
      <c r="N24" s="106"/>
      <c r="O24" s="127" t="s">
        <v>10</v>
      </c>
      <c r="P24" s="128"/>
      <c r="Q24" s="128"/>
      <c r="R24" s="71"/>
      <c r="S24" s="72"/>
      <c r="T24" s="72"/>
      <c r="U24" s="72"/>
      <c r="V24" s="72"/>
      <c r="W24" s="72"/>
      <c r="X24" s="72"/>
      <c r="Y24" s="73"/>
      <c r="Z24" s="33"/>
      <c r="AA24" s="33"/>
      <c r="AB24" s="33"/>
    </row>
    <row r="25" spans="1:28" s="7" customFormat="1" ht="17.25" customHeight="1">
      <c r="A25" s="22"/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"/>
      <c r="P25" s="2"/>
      <c r="Q25" s="2"/>
      <c r="R25" s="8"/>
      <c r="S25" s="8"/>
      <c r="T25" s="8"/>
      <c r="U25" s="8"/>
      <c r="V25" s="8"/>
      <c r="W25" s="8"/>
      <c r="X25" s="8"/>
      <c r="Y25" s="8"/>
      <c r="Z25" s="33"/>
      <c r="AA25" s="33"/>
      <c r="AB25" s="33"/>
    </row>
    <row r="26" spans="1:28" s="7" customFormat="1" ht="17.25" customHeight="1">
      <c r="A26" s="22"/>
      <c r="B26" s="85" t="s">
        <v>25</v>
      </c>
      <c r="C26" s="86"/>
      <c r="D26" s="86"/>
      <c r="E26" s="87"/>
      <c r="F26" s="70">
        <f>IF(OR(L24="",L21=""),"",IF(AND($L$21&gt;=50,$L$24&gt;=100),"適合","不適合"))</f>
      </c>
      <c r="G26" s="70"/>
      <c r="H26" s="70"/>
      <c r="I26" s="24"/>
      <c r="J26" s="70" t="s">
        <v>23</v>
      </c>
      <c r="K26" s="70"/>
      <c r="L26" s="70"/>
      <c r="M26" s="70"/>
      <c r="N26" s="107">
        <f>IF(OR(L24="",L21=""),"",IF(AND($L$21&gt;=50,$L$24&gt;=75),"適合","不適合"))</f>
      </c>
      <c r="O26" s="107"/>
      <c r="P26" s="107"/>
      <c r="Q26" s="27"/>
      <c r="R26" s="70" t="s">
        <v>24</v>
      </c>
      <c r="S26" s="70"/>
      <c r="T26" s="70"/>
      <c r="U26" s="70"/>
      <c r="V26" s="70">
        <f>IF(L21="","",IF($L$21&gt;=50,"適合","不適合"))</f>
      </c>
      <c r="W26" s="70"/>
      <c r="X26" s="70"/>
      <c r="Y26" s="8"/>
      <c r="Z26" s="33"/>
      <c r="AA26" s="33"/>
      <c r="AB26" s="33"/>
    </row>
    <row r="27" spans="1:28" s="7" customFormat="1" ht="12.75" customHeight="1">
      <c r="A27" s="22"/>
      <c r="B27" s="22"/>
      <c r="C27" s="23"/>
      <c r="D27" s="23"/>
      <c r="E27" s="27"/>
      <c r="F27" s="27"/>
      <c r="G27" s="27"/>
      <c r="H27" s="27"/>
      <c r="I27" s="27"/>
      <c r="J27" s="27"/>
      <c r="K27" s="27"/>
      <c r="L27" s="28"/>
      <c r="M27" s="28"/>
      <c r="N27" s="28"/>
      <c r="O27" s="2"/>
      <c r="P27" s="29"/>
      <c r="Q27" s="29"/>
      <c r="R27" s="29"/>
      <c r="S27" s="29"/>
      <c r="T27" s="29"/>
      <c r="U27" s="29"/>
      <c r="V27" s="29"/>
      <c r="W27" s="28"/>
      <c r="X27" s="28"/>
      <c r="Y27" s="28"/>
      <c r="Z27" s="33"/>
      <c r="AA27" s="33"/>
      <c r="AB27" s="33"/>
    </row>
    <row r="28" spans="1:2" ht="13.5">
      <c r="A28" s="26" t="s">
        <v>26</v>
      </c>
      <c r="B28" s="6"/>
    </row>
    <row r="29" spans="1:2" ht="13.5">
      <c r="A29" s="26"/>
      <c r="B29" s="6" t="s">
        <v>27</v>
      </c>
    </row>
    <row r="30" spans="1:28" s="3" customFormat="1" ht="13.5">
      <c r="A30" s="6" t="s">
        <v>28</v>
      </c>
      <c r="B30" s="21"/>
      <c r="Z30" s="30"/>
      <c r="AA30" s="30"/>
      <c r="AB30" s="30"/>
    </row>
    <row r="31" ht="13.5">
      <c r="A31" s="6" t="s">
        <v>39</v>
      </c>
    </row>
  </sheetData>
  <sheetProtection formatCells="0" formatColumns="0" formatRows="0" selectLockedCells="1"/>
  <mergeCells count="71">
    <mergeCell ref="L19:N19"/>
    <mergeCell ref="O15:R15"/>
    <mergeCell ref="O14:R14"/>
    <mergeCell ref="V9:Y9"/>
    <mergeCell ref="V10:Y10"/>
    <mergeCell ref="V11:Y11"/>
    <mergeCell ref="V12:Y12"/>
    <mergeCell ref="V13:Y13"/>
    <mergeCell ref="V14:Y14"/>
    <mergeCell ref="S9:U9"/>
    <mergeCell ref="C19:D21"/>
    <mergeCell ref="E19:K19"/>
    <mergeCell ref="O19:Q19"/>
    <mergeCell ref="O9:R9"/>
    <mergeCell ref="O10:R10"/>
    <mergeCell ref="O11:R11"/>
    <mergeCell ref="O12:R12"/>
    <mergeCell ref="O13:R13"/>
    <mergeCell ref="A9:K9"/>
    <mergeCell ref="L9:N9"/>
    <mergeCell ref="A3:Y3"/>
    <mergeCell ref="A7:G7"/>
    <mergeCell ref="H7:Y7"/>
    <mergeCell ref="A8:K8"/>
    <mergeCell ref="L8:R8"/>
    <mergeCell ref="S8:Y8"/>
    <mergeCell ref="A4:Y4"/>
    <mergeCell ref="A10:K10"/>
    <mergeCell ref="L10:N10"/>
    <mergeCell ref="S10:U10"/>
    <mergeCell ref="A11:K11"/>
    <mergeCell ref="L11:N11"/>
    <mergeCell ref="S11:U11"/>
    <mergeCell ref="A12:K12"/>
    <mergeCell ref="L12:N12"/>
    <mergeCell ref="S12:U12"/>
    <mergeCell ref="A13:K13"/>
    <mergeCell ref="L13:N13"/>
    <mergeCell ref="S13:U13"/>
    <mergeCell ref="L15:N15"/>
    <mergeCell ref="A14:K14"/>
    <mergeCell ref="L14:N14"/>
    <mergeCell ref="S14:U14"/>
    <mergeCell ref="O24:Q24"/>
    <mergeCell ref="L20:N20"/>
    <mergeCell ref="O20:Q20"/>
    <mergeCell ref="R20:Y20"/>
    <mergeCell ref="E21:K21"/>
    <mergeCell ref="R22:Y22"/>
    <mergeCell ref="N26:P26"/>
    <mergeCell ref="L21:N21"/>
    <mergeCell ref="O21:Q21"/>
    <mergeCell ref="O23:Q23"/>
    <mergeCell ref="R21:Y21"/>
    <mergeCell ref="R26:U26"/>
    <mergeCell ref="E24:K24"/>
    <mergeCell ref="E23:K23"/>
    <mergeCell ref="L23:N23"/>
    <mergeCell ref="E20:K20"/>
    <mergeCell ref="R23:Y23"/>
    <mergeCell ref="L24:N24"/>
    <mergeCell ref="A19:B24"/>
    <mergeCell ref="V26:X26"/>
    <mergeCell ref="R24:Y24"/>
    <mergeCell ref="L22:N22"/>
    <mergeCell ref="O22:Q22"/>
    <mergeCell ref="C22:D24"/>
    <mergeCell ref="B26:E26"/>
    <mergeCell ref="F26:H26"/>
    <mergeCell ref="J26:M26"/>
    <mergeCell ref="E22:K22"/>
  </mergeCells>
  <printOptions/>
  <pageMargins left="0.7480314960629921" right="0.7480314960629921" top="0.7874015748031497" bottom="0.7874015748031497" header="0.5118110236220472" footer="0.31496062992125984"/>
  <pageSetup horizontalDpi="600" verticalDpi="600" orientation="portrait" paperSize="9" scale="95" r:id="rId1"/>
  <headerFooter alignWithMargins="0">
    <oddFooter>&amp;R20191210一般財団法人茨城県建築センター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B37"/>
  <sheetViews>
    <sheetView showGridLines="0" view="pageBreakPreview" zoomScaleSheetLayoutView="100" workbookViewId="0" topLeftCell="A1">
      <selection activeCell="M1" sqref="M1"/>
    </sheetView>
  </sheetViews>
  <sheetFormatPr defaultColWidth="9.140625" defaultRowHeight="15"/>
  <cols>
    <col min="1" max="25" width="3.57421875" style="3" customWidth="1"/>
    <col min="26" max="27" width="3.57421875" style="30" hidden="1" customWidth="1"/>
    <col min="28" max="28" width="9.00390625" style="30" customWidth="1"/>
    <col min="29" max="16384" width="9.00390625" style="5" customWidth="1"/>
  </cols>
  <sheetData>
    <row r="1" spans="25:28" ht="19.5" customHeight="1">
      <c r="Y1" s="4"/>
      <c r="AB1" s="31"/>
    </row>
    <row r="2" spans="1:25" ht="6.75" customHeight="1">
      <c r="A2" s="9"/>
      <c r="B2" s="9"/>
      <c r="Y2" s="4"/>
    </row>
    <row r="3" spans="1:25" ht="19.5" customHeight="1">
      <c r="A3" s="146" t="s">
        <v>29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</row>
    <row r="4" spans="1:28" ht="15" customHeight="1">
      <c r="A4" s="161" t="s">
        <v>30</v>
      </c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3"/>
      <c r="Z4" s="5"/>
      <c r="AA4" s="5"/>
      <c r="AB4" s="5"/>
    </row>
    <row r="5" spans="1:28" ht="2.25" customHeight="1">
      <c r="A5" s="9"/>
      <c r="B5" s="9"/>
      <c r="Y5" s="4"/>
      <c r="Z5" s="5"/>
      <c r="AA5" s="5"/>
      <c r="AB5" s="5"/>
    </row>
    <row r="6" spans="1:25" ht="19.5" customHeight="1" thickBot="1">
      <c r="A6" s="10" t="s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customHeight="1">
      <c r="A7" s="149" t="s">
        <v>17</v>
      </c>
      <c r="B7" s="150"/>
      <c r="C7" s="150"/>
      <c r="D7" s="150"/>
      <c r="E7" s="150"/>
      <c r="F7" s="150"/>
      <c r="G7" s="151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4"/>
    </row>
    <row r="8" spans="1:27" ht="27" customHeight="1">
      <c r="A8" s="155" t="s">
        <v>18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 t="s">
        <v>3</v>
      </c>
      <c r="M8" s="158"/>
      <c r="N8" s="158"/>
      <c r="O8" s="158"/>
      <c r="P8" s="158"/>
      <c r="Q8" s="158"/>
      <c r="R8" s="159"/>
      <c r="S8" s="158" t="s">
        <v>2</v>
      </c>
      <c r="T8" s="158"/>
      <c r="U8" s="158"/>
      <c r="V8" s="158"/>
      <c r="W8" s="158"/>
      <c r="X8" s="158"/>
      <c r="Y8" s="160"/>
      <c r="Z8" s="32">
        <v>2</v>
      </c>
      <c r="AA8" s="32">
        <v>2</v>
      </c>
    </row>
    <row r="9" spans="1:27" ht="27" customHeight="1">
      <c r="A9" s="142" t="s">
        <v>14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85"/>
      <c r="M9" s="186"/>
      <c r="N9" s="186"/>
      <c r="O9" s="113" t="s">
        <v>19</v>
      </c>
      <c r="P9" s="114"/>
      <c r="Q9" s="114"/>
      <c r="R9" s="170"/>
      <c r="S9" s="186"/>
      <c r="T9" s="186"/>
      <c r="U9" s="186"/>
      <c r="V9" s="113" t="s">
        <v>19</v>
      </c>
      <c r="W9" s="114"/>
      <c r="X9" s="114"/>
      <c r="Y9" s="179"/>
      <c r="Z9" s="32">
        <v>3</v>
      </c>
      <c r="AA9" s="32">
        <v>3</v>
      </c>
    </row>
    <row r="10" spans="1:27" ht="27" customHeight="1">
      <c r="A10" s="142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85"/>
      <c r="M10" s="186"/>
      <c r="N10" s="186"/>
      <c r="O10" s="113" t="s">
        <v>19</v>
      </c>
      <c r="P10" s="114"/>
      <c r="Q10" s="114"/>
      <c r="R10" s="170"/>
      <c r="S10" s="186"/>
      <c r="T10" s="186"/>
      <c r="U10" s="186"/>
      <c r="V10" s="113" t="s">
        <v>19</v>
      </c>
      <c r="W10" s="114"/>
      <c r="X10" s="114"/>
      <c r="Y10" s="179"/>
      <c r="Z10" s="32">
        <v>4</v>
      </c>
      <c r="AA10" s="32">
        <v>4</v>
      </c>
    </row>
    <row r="11" spans="1:28" ht="27" customHeight="1">
      <c r="A11" s="142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85"/>
      <c r="M11" s="186"/>
      <c r="N11" s="186"/>
      <c r="O11" s="113" t="s">
        <v>19</v>
      </c>
      <c r="P11" s="114"/>
      <c r="Q11" s="114"/>
      <c r="R11" s="170"/>
      <c r="S11" s="186"/>
      <c r="T11" s="186"/>
      <c r="U11" s="186"/>
      <c r="V11" s="113" t="s">
        <v>19</v>
      </c>
      <c r="W11" s="114"/>
      <c r="X11" s="114"/>
      <c r="Y11" s="179"/>
      <c r="Z11" s="32">
        <v>5</v>
      </c>
      <c r="AA11" s="32">
        <v>5</v>
      </c>
      <c r="AB11" s="32"/>
    </row>
    <row r="12" spans="1:28" ht="27" customHeight="1">
      <c r="A12" s="142" t="s">
        <v>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85"/>
      <c r="M12" s="186"/>
      <c r="N12" s="186"/>
      <c r="O12" s="113" t="s">
        <v>19</v>
      </c>
      <c r="P12" s="114"/>
      <c r="Q12" s="114"/>
      <c r="R12" s="170"/>
      <c r="S12" s="186"/>
      <c r="T12" s="186"/>
      <c r="U12" s="186"/>
      <c r="V12" s="113" t="s">
        <v>19</v>
      </c>
      <c r="W12" s="114"/>
      <c r="X12" s="114"/>
      <c r="Y12" s="179"/>
      <c r="Z12" s="32">
        <v>6</v>
      </c>
      <c r="AA12" s="32"/>
      <c r="AB12" s="32"/>
    </row>
    <row r="13" spans="1:28" ht="27" customHeight="1">
      <c r="A13" s="142" t="s">
        <v>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85"/>
      <c r="M13" s="186"/>
      <c r="N13" s="186"/>
      <c r="O13" s="113" t="s">
        <v>19</v>
      </c>
      <c r="P13" s="114"/>
      <c r="Q13" s="114"/>
      <c r="R13" s="170"/>
      <c r="S13" s="186"/>
      <c r="T13" s="186"/>
      <c r="U13" s="186"/>
      <c r="V13" s="113" t="s">
        <v>19</v>
      </c>
      <c r="W13" s="114"/>
      <c r="X13" s="114"/>
      <c r="Y13" s="179"/>
      <c r="Z13" s="32">
        <v>7</v>
      </c>
      <c r="AA13" s="32"/>
      <c r="AB13" s="32"/>
    </row>
    <row r="14" spans="1:26" ht="27" customHeight="1">
      <c r="A14" s="187" t="s">
        <v>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9">
        <f>IF(OR(L9="",L10="",L11="",L12="",L13=""),"",ROUNDUP(SUM(L9:N13),1))</f>
      </c>
      <c r="M14" s="190"/>
      <c r="N14" s="190"/>
      <c r="O14" s="111" t="s">
        <v>19</v>
      </c>
      <c r="P14" s="112"/>
      <c r="Q14" s="112"/>
      <c r="R14" s="191"/>
      <c r="S14" s="190">
        <f>IF(OR(S9="",S10="",S11="",S12="",S13=""),"",ROUNDUP(SUM(S9:U13),1))</f>
      </c>
      <c r="T14" s="190"/>
      <c r="U14" s="190"/>
      <c r="V14" s="176" t="s">
        <v>19</v>
      </c>
      <c r="W14" s="177"/>
      <c r="X14" s="177"/>
      <c r="Y14" s="180"/>
      <c r="Z14" s="32">
        <v>8</v>
      </c>
    </row>
    <row r="15" spans="1:27" ht="27" customHeight="1" thickBot="1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198"/>
      <c r="M15" s="199"/>
      <c r="N15" s="200"/>
      <c r="O15" s="174" t="s">
        <v>19</v>
      </c>
      <c r="P15" s="175"/>
      <c r="Q15" s="175"/>
      <c r="R15" s="175"/>
      <c r="S15" s="48" t="s">
        <v>41</v>
      </c>
      <c r="T15" s="44"/>
      <c r="U15" s="44"/>
      <c r="V15" s="44"/>
      <c r="W15" s="44"/>
      <c r="X15" s="44"/>
      <c r="Y15" s="45"/>
      <c r="AA15" s="32"/>
    </row>
    <row r="16" spans="1:28" ht="12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5"/>
      <c r="P16" s="15"/>
      <c r="Q16" s="15"/>
      <c r="R16" s="13"/>
      <c r="S16" s="14"/>
      <c r="T16" s="14"/>
      <c r="U16" s="14"/>
      <c r="V16" s="15"/>
      <c r="W16" s="15"/>
      <c r="X16" s="15"/>
      <c r="Y16" s="13"/>
      <c r="Z16" s="5"/>
      <c r="AA16" s="5"/>
      <c r="AB16" s="5"/>
    </row>
    <row r="17" spans="1:28" ht="19.5" customHeight="1" thickBot="1">
      <c r="A17" s="10" t="s">
        <v>31</v>
      </c>
      <c r="B17" s="1"/>
      <c r="C17" s="8"/>
      <c r="D17" s="8"/>
      <c r="E17" s="8"/>
      <c r="F17" s="8"/>
      <c r="G17" s="8"/>
      <c r="H17" s="8"/>
      <c r="I17" s="8"/>
      <c r="J17" s="8"/>
      <c r="K17" s="8"/>
      <c r="L17" s="16"/>
      <c r="M17" s="16"/>
      <c r="N17" s="16"/>
      <c r="O17" s="2"/>
      <c r="P17" s="2"/>
      <c r="Q17" s="2"/>
      <c r="R17" s="8"/>
      <c r="S17" s="16"/>
      <c r="T17" s="16"/>
      <c r="U17" s="16"/>
      <c r="V17" s="2"/>
      <c r="W17" s="2"/>
      <c r="X17" s="2"/>
      <c r="Y17" s="8"/>
      <c r="Z17" s="5"/>
      <c r="AA17" s="5"/>
      <c r="AB17" s="5"/>
    </row>
    <row r="18" spans="1:28" ht="27" customHeight="1" thickBot="1">
      <c r="A18" s="39" t="s">
        <v>32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01"/>
      <c r="M18" s="202"/>
      <c r="N18" s="203"/>
      <c r="O18" s="195" t="s">
        <v>35</v>
      </c>
      <c r="P18" s="196"/>
      <c r="Q18" s="196"/>
      <c r="R18" s="197"/>
      <c r="S18" s="49" t="s">
        <v>41</v>
      </c>
      <c r="T18" s="46"/>
      <c r="U18" s="46"/>
      <c r="V18" s="46"/>
      <c r="W18" s="46"/>
      <c r="X18" s="46"/>
      <c r="Y18" s="47"/>
      <c r="Z18" s="3"/>
      <c r="AA18" s="3"/>
      <c r="AB18" s="5"/>
    </row>
    <row r="19" spans="1:28" ht="27" customHeight="1">
      <c r="A19" s="181" t="s">
        <v>33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3"/>
      <c r="AA19" s="3"/>
      <c r="AB19" s="5"/>
    </row>
    <row r="20" spans="1:28" ht="9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35"/>
      <c r="U20" s="35"/>
      <c r="V20" s="2"/>
      <c r="W20" s="2"/>
      <c r="X20" s="2"/>
      <c r="Y20" s="36"/>
      <c r="Z20" s="3"/>
      <c r="AA20" s="3"/>
      <c r="AB20" s="5"/>
    </row>
    <row r="21" spans="1:25" ht="15" customHeight="1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5"/>
      <c r="P21" s="15"/>
      <c r="Q21" s="15"/>
      <c r="R21" s="13"/>
      <c r="S21" s="14"/>
      <c r="T21" s="14"/>
      <c r="U21" s="14"/>
      <c r="V21" s="15"/>
      <c r="W21" s="15"/>
      <c r="X21" s="15"/>
      <c r="Y21" s="13"/>
    </row>
    <row r="22" spans="1:25" ht="21.75" customHeight="1">
      <c r="A22" s="1" t="s">
        <v>34</v>
      </c>
      <c r="B22" s="1"/>
      <c r="C22" s="8"/>
      <c r="D22" s="8"/>
      <c r="E22" s="8"/>
      <c r="F22" s="8"/>
      <c r="G22" s="8"/>
      <c r="H22" s="8"/>
      <c r="I22" s="8"/>
      <c r="J22" s="8"/>
      <c r="K22" s="8"/>
      <c r="L22" s="16"/>
      <c r="M22" s="16"/>
      <c r="N22" s="16"/>
      <c r="O22" s="2"/>
      <c r="P22" s="2"/>
      <c r="Q22" s="2"/>
      <c r="R22" s="8"/>
      <c r="S22" s="16"/>
      <c r="T22" s="16"/>
      <c r="U22" s="16"/>
      <c r="V22" s="2"/>
      <c r="W22" s="2"/>
      <c r="X22" s="2"/>
      <c r="Y22" s="8"/>
    </row>
    <row r="23" spans="1:25" ht="15" customHeight="1" thickBo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19"/>
      <c r="O23" s="20"/>
      <c r="P23" s="20"/>
      <c r="Q23" s="20"/>
      <c r="R23" s="18"/>
      <c r="S23" s="19"/>
      <c r="T23" s="19"/>
      <c r="U23" s="19"/>
      <c r="V23" s="20"/>
      <c r="W23" s="20"/>
      <c r="X23" s="20"/>
      <c r="Y23" s="18"/>
    </row>
    <row r="24" spans="1:28" s="7" customFormat="1" ht="27" customHeight="1">
      <c r="A24" s="64" t="s">
        <v>6</v>
      </c>
      <c r="B24" s="192"/>
      <c r="C24" s="164" t="s">
        <v>11</v>
      </c>
      <c r="D24" s="164"/>
      <c r="E24" s="165" t="s">
        <v>36</v>
      </c>
      <c r="F24" s="166"/>
      <c r="G24" s="166"/>
      <c r="H24" s="166"/>
      <c r="I24" s="166"/>
      <c r="J24" s="166"/>
      <c r="K24" s="167"/>
      <c r="L24" s="171">
        <f>IF(OR($L$14="",L18=""),"",ROUNDUP(SUM(L9:N13)-L18,1))</f>
      </c>
      <c r="M24" s="172"/>
      <c r="N24" s="173"/>
      <c r="O24" s="168" t="s">
        <v>22</v>
      </c>
      <c r="P24" s="169"/>
      <c r="Q24" s="169"/>
      <c r="R24" s="41"/>
      <c r="S24" s="42"/>
      <c r="T24" s="42"/>
      <c r="U24" s="42"/>
      <c r="V24" s="42"/>
      <c r="W24" s="42"/>
      <c r="X24" s="42"/>
      <c r="Y24" s="43"/>
      <c r="Z24" s="33"/>
      <c r="AA24" s="33"/>
      <c r="AB24" s="33"/>
    </row>
    <row r="25" spans="1:28" s="7" customFormat="1" ht="27" customHeight="1">
      <c r="A25" s="66"/>
      <c r="B25" s="193"/>
      <c r="C25" s="164"/>
      <c r="D25" s="164"/>
      <c r="E25" s="99" t="s">
        <v>8</v>
      </c>
      <c r="F25" s="100"/>
      <c r="G25" s="100"/>
      <c r="H25" s="100"/>
      <c r="I25" s="100"/>
      <c r="J25" s="100"/>
      <c r="K25" s="101"/>
      <c r="L25" s="129">
        <f>IF(L24="","",S14-L24)</f>
      </c>
      <c r="M25" s="130"/>
      <c r="N25" s="131"/>
      <c r="O25" s="132" t="s">
        <v>22</v>
      </c>
      <c r="P25" s="133"/>
      <c r="Q25" s="133"/>
      <c r="R25" s="134"/>
      <c r="S25" s="100"/>
      <c r="T25" s="100"/>
      <c r="U25" s="100"/>
      <c r="V25" s="100"/>
      <c r="W25" s="100"/>
      <c r="X25" s="100"/>
      <c r="Y25" s="135"/>
      <c r="Z25" s="33"/>
      <c r="AA25" s="33"/>
      <c r="AB25" s="33"/>
    </row>
    <row r="26" spans="1:28" s="7" customFormat="1" ht="27" customHeight="1">
      <c r="A26" s="66"/>
      <c r="B26" s="193"/>
      <c r="C26" s="164"/>
      <c r="D26" s="164"/>
      <c r="E26" s="136" t="s">
        <v>12</v>
      </c>
      <c r="F26" s="137"/>
      <c r="G26" s="137"/>
      <c r="H26" s="137"/>
      <c r="I26" s="137"/>
      <c r="J26" s="137"/>
      <c r="K26" s="138"/>
      <c r="L26" s="108">
        <f>IF(OR($L$25="",$S$14=""),"",TRUNC($L$25/$S$14*100))</f>
      </c>
      <c r="M26" s="109"/>
      <c r="N26" s="110"/>
      <c r="O26" s="111" t="s">
        <v>10</v>
      </c>
      <c r="P26" s="112"/>
      <c r="Q26" s="112"/>
      <c r="R26" s="115"/>
      <c r="S26" s="116"/>
      <c r="T26" s="116"/>
      <c r="U26" s="116"/>
      <c r="V26" s="116"/>
      <c r="W26" s="116"/>
      <c r="X26" s="116"/>
      <c r="Y26" s="117"/>
      <c r="Z26" s="33"/>
      <c r="AA26" s="33"/>
      <c r="AB26" s="33"/>
    </row>
    <row r="27" spans="1:28" s="7" customFormat="1" ht="27" customHeight="1">
      <c r="A27" s="66"/>
      <c r="B27" s="193"/>
      <c r="C27" s="79" t="s">
        <v>7</v>
      </c>
      <c r="D27" s="80"/>
      <c r="E27" s="88" t="s">
        <v>37</v>
      </c>
      <c r="F27" s="89"/>
      <c r="G27" s="89"/>
      <c r="H27" s="89"/>
      <c r="I27" s="89"/>
      <c r="J27" s="89"/>
      <c r="K27" s="90"/>
      <c r="L27" s="182">
        <f>IF(OR($L$14="",$L$15=""),"",IF(SUM(L9:N13)-$L$15&gt;=0,ROUNDUP(SUM(L9:N13)-L15,1),ROUNDDOWN(SUM(L9:N13)-L15,1)))</f>
      </c>
      <c r="M27" s="183"/>
      <c r="N27" s="184"/>
      <c r="O27" s="77" t="s">
        <v>22</v>
      </c>
      <c r="P27" s="78"/>
      <c r="Q27" s="78"/>
      <c r="R27" s="139"/>
      <c r="S27" s="140"/>
      <c r="T27" s="140"/>
      <c r="U27" s="140"/>
      <c r="V27" s="140"/>
      <c r="W27" s="140"/>
      <c r="X27" s="140"/>
      <c r="Y27" s="141"/>
      <c r="Z27" s="33"/>
      <c r="AA27" s="33"/>
      <c r="AB27" s="33"/>
    </row>
    <row r="28" spans="1:28" s="7" customFormat="1" ht="27" customHeight="1">
      <c r="A28" s="66"/>
      <c r="B28" s="193"/>
      <c r="C28" s="81"/>
      <c r="D28" s="82"/>
      <c r="E28" s="93" t="s">
        <v>8</v>
      </c>
      <c r="F28" s="94"/>
      <c r="G28" s="94"/>
      <c r="H28" s="94"/>
      <c r="I28" s="94"/>
      <c r="J28" s="94"/>
      <c r="K28" s="95"/>
      <c r="L28" s="96">
        <f>IF(L27="","",S14-L27)</f>
      </c>
      <c r="M28" s="97"/>
      <c r="N28" s="98"/>
      <c r="O28" s="113" t="s">
        <v>22</v>
      </c>
      <c r="P28" s="114"/>
      <c r="Q28" s="114"/>
      <c r="R28" s="102"/>
      <c r="S28" s="94"/>
      <c r="T28" s="94"/>
      <c r="U28" s="94"/>
      <c r="V28" s="94"/>
      <c r="W28" s="94"/>
      <c r="X28" s="94"/>
      <c r="Y28" s="103"/>
      <c r="Z28" s="33"/>
      <c r="AA28" s="33"/>
      <c r="AB28" s="33"/>
    </row>
    <row r="29" spans="1:28" s="7" customFormat="1" ht="27" customHeight="1" thickBot="1">
      <c r="A29" s="68"/>
      <c r="B29" s="194"/>
      <c r="C29" s="83"/>
      <c r="D29" s="84"/>
      <c r="E29" s="91" t="s">
        <v>9</v>
      </c>
      <c r="F29" s="72"/>
      <c r="G29" s="72"/>
      <c r="H29" s="72"/>
      <c r="I29" s="72"/>
      <c r="J29" s="72"/>
      <c r="K29" s="92"/>
      <c r="L29" s="104">
        <f>IF(OR(S14="",L28=""),"",TRUNC(L28/S14*100))</f>
      </c>
      <c r="M29" s="105"/>
      <c r="N29" s="106"/>
      <c r="O29" s="127" t="s">
        <v>10</v>
      </c>
      <c r="P29" s="128"/>
      <c r="Q29" s="128"/>
      <c r="R29" s="71"/>
      <c r="S29" s="72"/>
      <c r="T29" s="72"/>
      <c r="U29" s="72"/>
      <c r="V29" s="72"/>
      <c r="W29" s="72"/>
      <c r="X29" s="72"/>
      <c r="Y29" s="73"/>
      <c r="Z29" s="33"/>
      <c r="AA29" s="33"/>
      <c r="AB29" s="33"/>
    </row>
    <row r="30" spans="26:28" s="7" customFormat="1" ht="27" customHeight="1">
      <c r="Z30" s="33"/>
      <c r="AA30" s="33"/>
      <c r="AB30" s="33"/>
    </row>
    <row r="31" spans="1:28" s="7" customFormat="1" ht="17.25" customHeight="1">
      <c r="A31" s="22"/>
      <c r="B31" s="22"/>
      <c r="C31" s="23"/>
      <c r="D31" s="23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"/>
      <c r="P31" s="2"/>
      <c r="Q31" s="2"/>
      <c r="R31" s="8"/>
      <c r="S31" s="8"/>
      <c r="T31" s="8"/>
      <c r="U31" s="8"/>
      <c r="V31" s="8"/>
      <c r="W31" s="8"/>
      <c r="X31" s="8"/>
      <c r="Y31" s="8"/>
      <c r="Z31" s="33"/>
      <c r="AA31" s="33"/>
      <c r="AB31" s="33"/>
    </row>
    <row r="32" spans="1:28" s="7" customFormat="1" ht="17.25" customHeight="1">
      <c r="A32" s="22"/>
      <c r="B32" s="85" t="s">
        <v>25</v>
      </c>
      <c r="C32" s="86"/>
      <c r="D32" s="86"/>
      <c r="E32" s="87"/>
      <c r="F32" s="70">
        <f>IF(OR(L29="",L26=""),"",IF(AND($L$26&gt;=50,$L$29&gt;=100),"適合","不適合"))</f>
      </c>
      <c r="G32" s="70"/>
      <c r="H32" s="70"/>
      <c r="I32" s="24"/>
      <c r="J32" s="70" t="s">
        <v>23</v>
      </c>
      <c r="K32" s="70"/>
      <c r="L32" s="70"/>
      <c r="M32" s="70"/>
      <c r="N32" s="107">
        <f>IF(OR(L29="",L26=""),"",IF(AND($L$26&gt;=50,$L$29&gt;=75),"適合","不適合"))</f>
      </c>
      <c r="O32" s="107"/>
      <c r="P32" s="107"/>
      <c r="Q32" s="27"/>
      <c r="R32" s="70" t="s">
        <v>24</v>
      </c>
      <c r="S32" s="70"/>
      <c r="T32" s="70"/>
      <c r="U32" s="70"/>
      <c r="V32" s="70">
        <f>IF(L26="","",IF($L$26&gt;=50,"適合","不適合"))</f>
      </c>
      <c r="W32" s="70"/>
      <c r="X32" s="70"/>
      <c r="Y32" s="8"/>
      <c r="Z32" s="33"/>
      <c r="AA32" s="33"/>
      <c r="AB32" s="33"/>
    </row>
    <row r="33" spans="1:28" s="7" customFormat="1" ht="12.75" customHeight="1">
      <c r="A33" s="22"/>
      <c r="B33" s="22"/>
      <c r="C33" s="23"/>
      <c r="D33" s="23"/>
      <c r="E33" s="27"/>
      <c r="F33" s="27"/>
      <c r="G33" s="27"/>
      <c r="H33" s="27"/>
      <c r="I33" s="27"/>
      <c r="J33" s="27"/>
      <c r="K33" s="27"/>
      <c r="L33" s="28"/>
      <c r="M33" s="28"/>
      <c r="N33" s="28"/>
      <c r="O33" s="2"/>
      <c r="P33" s="29"/>
      <c r="Q33" s="29"/>
      <c r="R33" s="29"/>
      <c r="S33" s="29"/>
      <c r="T33" s="29"/>
      <c r="U33" s="29"/>
      <c r="V33" s="29"/>
      <c r="W33" s="28"/>
      <c r="X33" s="28"/>
      <c r="Y33" s="28"/>
      <c r="Z33" s="33"/>
      <c r="AA33" s="33"/>
      <c r="AB33" s="33"/>
    </row>
    <row r="34" spans="1:2" ht="13.5">
      <c r="A34" s="26" t="s">
        <v>26</v>
      </c>
      <c r="B34" s="6"/>
    </row>
    <row r="35" spans="1:2" ht="13.5">
      <c r="A35" s="26"/>
      <c r="B35" s="6" t="s">
        <v>27</v>
      </c>
    </row>
    <row r="36" spans="1:28" s="3" customFormat="1" ht="13.5">
      <c r="A36" s="6" t="s">
        <v>28</v>
      </c>
      <c r="B36" s="21"/>
      <c r="Z36" s="30"/>
      <c r="AA36" s="30"/>
      <c r="AB36" s="30"/>
    </row>
    <row r="37" ht="13.5">
      <c r="A37" s="6" t="s">
        <v>40</v>
      </c>
    </row>
  </sheetData>
  <sheetProtection formatCells="0" formatColumns="0" formatRows="0" selectLockedCells="1"/>
  <mergeCells count="74">
    <mergeCell ref="C24:D26"/>
    <mergeCell ref="E24:K24"/>
    <mergeCell ref="L24:N24"/>
    <mergeCell ref="O24:Q24"/>
    <mergeCell ref="A24:B29"/>
    <mergeCell ref="O15:R15"/>
    <mergeCell ref="O18:R18"/>
    <mergeCell ref="L15:N15"/>
    <mergeCell ref="L18:N18"/>
    <mergeCell ref="C27:D29"/>
    <mergeCell ref="V9:Y9"/>
    <mergeCell ref="V10:Y10"/>
    <mergeCell ref="V11:Y11"/>
    <mergeCell ref="V12:Y12"/>
    <mergeCell ref="V13:Y13"/>
    <mergeCell ref="V14:Y14"/>
    <mergeCell ref="A3:Y3"/>
    <mergeCell ref="A4:Y4"/>
    <mergeCell ref="A7:G7"/>
    <mergeCell ref="H7:Y7"/>
    <mergeCell ref="A8:K8"/>
    <mergeCell ref="L8:R8"/>
    <mergeCell ref="S8:Y8"/>
    <mergeCell ref="A9:K9"/>
    <mergeCell ref="L9:N9"/>
    <mergeCell ref="S9:U9"/>
    <mergeCell ref="A10:K10"/>
    <mergeCell ref="L10:N10"/>
    <mergeCell ref="S10:U10"/>
    <mergeCell ref="O9:R9"/>
    <mergeCell ref="O10:R10"/>
    <mergeCell ref="A11:K11"/>
    <mergeCell ref="L11:N11"/>
    <mergeCell ref="S11:U11"/>
    <mergeCell ref="A12:K12"/>
    <mergeCell ref="L12:N12"/>
    <mergeCell ref="S12:U12"/>
    <mergeCell ref="O11:R11"/>
    <mergeCell ref="O12:R12"/>
    <mergeCell ref="A13:K13"/>
    <mergeCell ref="L13:N13"/>
    <mergeCell ref="S13:U13"/>
    <mergeCell ref="A14:K14"/>
    <mergeCell ref="L14:N14"/>
    <mergeCell ref="S14:U14"/>
    <mergeCell ref="O13:R13"/>
    <mergeCell ref="O14:R14"/>
    <mergeCell ref="L27:N27"/>
    <mergeCell ref="O27:Q27"/>
    <mergeCell ref="R27:Y27"/>
    <mergeCell ref="E28:K28"/>
    <mergeCell ref="L28:N28"/>
    <mergeCell ref="O28:Q28"/>
    <mergeCell ref="R28:Y28"/>
    <mergeCell ref="L29:N29"/>
    <mergeCell ref="O29:Q29"/>
    <mergeCell ref="R29:Y29"/>
    <mergeCell ref="O25:Q25"/>
    <mergeCell ref="R25:Y25"/>
    <mergeCell ref="E26:K26"/>
    <mergeCell ref="L26:N26"/>
    <mergeCell ref="O26:Q26"/>
    <mergeCell ref="R26:Y26"/>
    <mergeCell ref="E27:K27"/>
    <mergeCell ref="A19:Y19"/>
    <mergeCell ref="B32:E32"/>
    <mergeCell ref="F32:H32"/>
    <mergeCell ref="J32:M32"/>
    <mergeCell ref="N32:P32"/>
    <mergeCell ref="R32:U32"/>
    <mergeCell ref="V32:X32"/>
    <mergeCell ref="E25:K25"/>
    <mergeCell ref="L25:N25"/>
    <mergeCell ref="E29:K29"/>
  </mergeCells>
  <printOptions/>
  <pageMargins left="0.7480314960629921" right="0.7480314960629921" top="0.7874015748031497" bottom="0.7874015748031497" header="0.5118110236220472" footer="0.31496062992125984"/>
  <pageSetup horizontalDpi="600" verticalDpi="600" orientation="portrait" paperSize="9" scale="95" r:id="rId1"/>
  <headerFooter alignWithMargins="0">
    <oddFooter>&amp;R20191210一般財団法人茨城県建築センター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CH96"/>
  <sheetViews>
    <sheetView view="pageBreakPreview" zoomScale="115" zoomScaleSheetLayoutView="115" workbookViewId="0" topLeftCell="A35">
      <selection activeCell="A35" sqref="A35"/>
    </sheetView>
  </sheetViews>
  <sheetFormatPr defaultColWidth="9.140625" defaultRowHeight="15"/>
  <cols>
    <col min="1" max="88" width="2.28125" style="0" customWidth="1"/>
  </cols>
  <sheetData>
    <row r="1" ht="13.5">
      <c r="AQ1" s="52"/>
    </row>
    <row r="2" spans="3:85" ht="13.5" customHeight="1">
      <c r="C2" s="313" t="s">
        <v>44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</row>
    <row r="3" spans="3:85" ht="13.5" customHeight="1"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</row>
    <row r="4" spans="40:85" ht="17.25"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</row>
    <row r="5" spans="3:85" ht="17.25">
      <c r="C5" s="206" t="s">
        <v>43</v>
      </c>
      <c r="D5" s="206"/>
      <c r="E5" s="206"/>
      <c r="F5" s="206"/>
      <c r="G5" s="206"/>
      <c r="H5" s="206"/>
      <c r="I5" s="314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</row>
    <row r="6" spans="3:85" ht="17.25">
      <c r="C6" s="206"/>
      <c r="D6" s="206"/>
      <c r="E6" s="206"/>
      <c r="F6" s="206"/>
      <c r="G6" s="206"/>
      <c r="H6" s="206"/>
      <c r="I6" s="317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9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</row>
    <row r="7" spans="3:40" ht="13.5">
      <c r="C7" s="206" t="s">
        <v>45</v>
      </c>
      <c r="D7" s="206"/>
      <c r="E7" s="206"/>
      <c r="F7" s="206"/>
      <c r="G7" s="206"/>
      <c r="H7" s="206"/>
      <c r="I7" s="240"/>
      <c r="J7" s="241"/>
      <c r="K7" s="241"/>
      <c r="L7" s="241"/>
      <c r="M7" s="241"/>
      <c r="N7" s="241"/>
      <c r="O7" s="241"/>
      <c r="P7" s="241"/>
      <c r="Q7" s="241"/>
      <c r="R7" s="241"/>
      <c r="S7" s="242"/>
      <c r="T7" s="321">
        <f>IF(I7="","",IF(I7="建築物全体（非住宅部分全体）","⇒１へ","⇒２へ"))</f>
      </c>
      <c r="U7" s="321"/>
      <c r="V7" s="321"/>
      <c r="W7" s="321"/>
      <c r="X7" s="321"/>
      <c r="AN7" s="53" t="s">
        <v>87</v>
      </c>
    </row>
    <row r="8" spans="3:85" ht="13.5">
      <c r="C8" s="206"/>
      <c r="D8" s="206"/>
      <c r="E8" s="206"/>
      <c r="F8" s="206"/>
      <c r="G8" s="206"/>
      <c r="H8" s="206"/>
      <c r="I8" s="243"/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321"/>
      <c r="U8" s="321"/>
      <c r="V8" s="321"/>
      <c r="W8" s="321"/>
      <c r="X8" s="321"/>
      <c r="AN8" s="320" t="s">
        <v>88</v>
      </c>
      <c r="AO8" s="320"/>
      <c r="AP8" s="320"/>
      <c r="AQ8" s="320"/>
      <c r="AR8" s="320"/>
      <c r="AS8" s="320"/>
      <c r="AT8" s="273"/>
      <c r="AU8" s="273"/>
      <c r="AV8" s="273"/>
      <c r="AW8" s="273"/>
      <c r="AX8" s="273"/>
      <c r="AY8" s="273"/>
      <c r="AZ8" s="273"/>
      <c r="BB8" s="320" t="s">
        <v>89</v>
      </c>
      <c r="BC8" s="295"/>
      <c r="BD8" s="295"/>
      <c r="BE8" s="295"/>
      <c r="BF8" s="295"/>
      <c r="BG8" s="295"/>
      <c r="BH8" s="273"/>
      <c r="BI8" s="273"/>
      <c r="BJ8" s="273"/>
      <c r="BK8" s="273"/>
      <c r="BL8" s="273"/>
      <c r="BM8" s="273"/>
      <c r="BO8" s="353" t="s">
        <v>101</v>
      </c>
      <c r="BP8" s="354"/>
      <c r="BQ8" s="354"/>
      <c r="BR8" s="354"/>
      <c r="BS8" s="354"/>
      <c r="BT8" s="359">
        <f>IF(OR(AT8="",BH8=""),"",AT8)</f>
      </c>
      <c r="BU8" s="359"/>
      <c r="BV8" s="359"/>
      <c r="BW8" s="359"/>
      <c r="BX8" s="359"/>
      <c r="BY8" s="359"/>
      <c r="BZ8" s="354" t="s">
        <v>102</v>
      </c>
      <c r="CA8" s="354"/>
      <c r="CB8" s="354"/>
      <c r="CC8" s="354"/>
      <c r="CD8" s="354"/>
      <c r="CE8" s="354"/>
      <c r="CF8" s="354"/>
      <c r="CG8" s="357"/>
    </row>
    <row r="9" spans="40:85" ht="13.5" customHeight="1">
      <c r="AN9" s="320"/>
      <c r="AO9" s="320"/>
      <c r="AP9" s="320"/>
      <c r="AQ9" s="320"/>
      <c r="AR9" s="320"/>
      <c r="AS9" s="320"/>
      <c r="AT9" s="273"/>
      <c r="AU9" s="273"/>
      <c r="AV9" s="273"/>
      <c r="AW9" s="273"/>
      <c r="AX9" s="273"/>
      <c r="AY9" s="273"/>
      <c r="AZ9" s="273"/>
      <c r="BB9" s="295"/>
      <c r="BC9" s="295"/>
      <c r="BD9" s="295"/>
      <c r="BE9" s="295"/>
      <c r="BF9" s="295"/>
      <c r="BG9" s="295"/>
      <c r="BH9" s="273"/>
      <c r="BI9" s="273"/>
      <c r="BJ9" s="273"/>
      <c r="BK9" s="273"/>
      <c r="BL9" s="273"/>
      <c r="BM9" s="273"/>
      <c r="BO9" s="355"/>
      <c r="BP9" s="356"/>
      <c r="BQ9" s="356"/>
      <c r="BR9" s="356"/>
      <c r="BS9" s="356"/>
      <c r="BT9" s="360"/>
      <c r="BU9" s="360"/>
      <c r="BV9" s="360"/>
      <c r="BW9" s="360"/>
      <c r="BX9" s="360"/>
      <c r="BY9" s="360"/>
      <c r="BZ9" s="356"/>
      <c r="CA9" s="356"/>
      <c r="CB9" s="356"/>
      <c r="CC9" s="356"/>
      <c r="CD9" s="356"/>
      <c r="CE9" s="356"/>
      <c r="CF9" s="356"/>
      <c r="CG9" s="358"/>
    </row>
    <row r="10" spans="3:65" ht="13.5" customHeight="1">
      <c r="C10" s="53" t="s">
        <v>49</v>
      </c>
      <c r="AN10" s="55"/>
      <c r="AO10" s="55"/>
      <c r="AP10" s="55"/>
      <c r="AQ10" s="55"/>
      <c r="AR10" s="55"/>
      <c r="AS10" s="55"/>
      <c r="AT10" s="50"/>
      <c r="AU10" s="50"/>
      <c r="AV10" s="50"/>
      <c r="AW10" s="50"/>
      <c r="AX10" s="50"/>
      <c r="AY10" s="50"/>
      <c r="AZ10" s="50"/>
      <c r="BA10" s="52"/>
      <c r="BB10" s="56"/>
      <c r="BC10" s="56"/>
      <c r="BD10" s="56"/>
      <c r="BE10" s="56"/>
      <c r="BF10" s="56"/>
      <c r="BG10" s="56"/>
      <c r="BH10" s="50"/>
      <c r="BI10" s="50"/>
      <c r="BJ10" s="50"/>
      <c r="BK10" s="50"/>
      <c r="BL10" s="50"/>
      <c r="BM10" s="50"/>
    </row>
    <row r="11" spans="3:43" ht="14.25" thickBot="1">
      <c r="C11" s="234" t="s">
        <v>50</v>
      </c>
      <c r="D11" s="235"/>
      <c r="E11" s="235"/>
      <c r="F11" s="235"/>
      <c r="G11" s="235"/>
      <c r="H11" s="236"/>
      <c r="I11" s="240"/>
      <c r="J11" s="241"/>
      <c r="K11" s="241"/>
      <c r="L11" s="241"/>
      <c r="M11" s="241"/>
      <c r="N11" s="241"/>
      <c r="O11" s="241"/>
      <c r="P11" s="241"/>
      <c r="Q11" s="241"/>
      <c r="R11" s="241"/>
      <c r="S11" s="242"/>
      <c r="T11" s="321">
        <f>IF(I11="","",IF(I11="標準入力法","⇒表①へ","⇒表②へ"))</f>
      </c>
      <c r="U11" s="321"/>
      <c r="V11" s="321"/>
      <c r="W11" s="321"/>
      <c r="X11" s="321"/>
      <c r="AN11" s="53" t="s">
        <v>100</v>
      </c>
      <c r="AQ11" s="52"/>
    </row>
    <row r="12" spans="3:86" ht="13.5">
      <c r="C12" s="237"/>
      <c r="D12" s="238"/>
      <c r="E12" s="238"/>
      <c r="F12" s="238"/>
      <c r="G12" s="238"/>
      <c r="H12" s="239"/>
      <c r="I12" s="243"/>
      <c r="J12" s="244"/>
      <c r="K12" s="244"/>
      <c r="L12" s="244"/>
      <c r="M12" s="244"/>
      <c r="N12" s="244"/>
      <c r="O12" s="244"/>
      <c r="P12" s="244"/>
      <c r="Q12" s="244"/>
      <c r="R12" s="244"/>
      <c r="S12" s="245"/>
      <c r="T12" s="321"/>
      <c r="U12" s="321"/>
      <c r="V12" s="321"/>
      <c r="W12" s="321"/>
      <c r="X12" s="321"/>
      <c r="AN12" s="389" t="s">
        <v>53</v>
      </c>
      <c r="AO12" s="390"/>
      <c r="AP12" s="395" t="s">
        <v>54</v>
      </c>
      <c r="AQ12" s="396"/>
      <c r="AR12" s="396"/>
      <c r="AS12" s="396"/>
      <c r="AT12" s="397"/>
      <c r="AU12" s="395" t="s">
        <v>56</v>
      </c>
      <c r="AV12" s="396"/>
      <c r="AW12" s="396"/>
      <c r="AX12" s="396"/>
      <c r="AY12" s="397"/>
      <c r="AZ12" s="395" t="s">
        <v>94</v>
      </c>
      <c r="BA12" s="396"/>
      <c r="BB12" s="396"/>
      <c r="BC12" s="396"/>
      <c r="BD12" s="397"/>
      <c r="BE12" s="404" t="s">
        <v>95</v>
      </c>
      <c r="BF12" s="405"/>
      <c r="BG12" s="405"/>
      <c r="BH12" s="406"/>
      <c r="BI12" s="293" t="s">
        <v>104</v>
      </c>
      <c r="BJ12" s="293"/>
      <c r="BK12" s="293"/>
      <c r="BL12" s="293"/>
      <c r="BM12" s="293"/>
      <c r="BN12" s="293"/>
      <c r="BO12" s="293" t="s">
        <v>115</v>
      </c>
      <c r="BP12" s="294"/>
      <c r="BQ12" s="294"/>
      <c r="BR12" s="294"/>
      <c r="BS12" s="294"/>
      <c r="BT12" s="294"/>
      <c r="BU12" s="289" t="s">
        <v>116</v>
      </c>
      <c r="BV12" s="289"/>
      <c r="BW12" s="289"/>
      <c r="BX12" s="289"/>
      <c r="BY12" s="289"/>
      <c r="BZ12" s="289"/>
      <c r="CA12" s="372" t="s">
        <v>86</v>
      </c>
      <c r="CB12" s="373"/>
      <c r="CC12" s="373"/>
      <c r="CD12" s="373"/>
      <c r="CE12" s="373"/>
      <c r="CF12" s="374"/>
      <c r="CG12" s="413" t="s">
        <v>67</v>
      </c>
      <c r="CH12" s="414"/>
    </row>
    <row r="13" spans="3:86" ht="13.5">
      <c r="C13" s="63" t="s">
        <v>142</v>
      </c>
      <c r="I13" s="60"/>
      <c r="AN13" s="391"/>
      <c r="AO13" s="392"/>
      <c r="AP13" s="398"/>
      <c r="AQ13" s="399"/>
      <c r="AR13" s="399"/>
      <c r="AS13" s="399"/>
      <c r="AT13" s="400"/>
      <c r="AU13" s="398"/>
      <c r="AV13" s="399"/>
      <c r="AW13" s="399"/>
      <c r="AX13" s="399"/>
      <c r="AY13" s="400"/>
      <c r="AZ13" s="398"/>
      <c r="BA13" s="399"/>
      <c r="BB13" s="399"/>
      <c r="BC13" s="399"/>
      <c r="BD13" s="400"/>
      <c r="BE13" s="407"/>
      <c r="BF13" s="408"/>
      <c r="BG13" s="408"/>
      <c r="BH13" s="409"/>
      <c r="BI13" s="320"/>
      <c r="BJ13" s="320"/>
      <c r="BK13" s="320"/>
      <c r="BL13" s="320"/>
      <c r="BM13" s="320"/>
      <c r="BN13" s="320"/>
      <c r="BO13" s="295"/>
      <c r="BP13" s="295"/>
      <c r="BQ13" s="295"/>
      <c r="BR13" s="295"/>
      <c r="BS13" s="295"/>
      <c r="BT13" s="295"/>
      <c r="BU13" s="378"/>
      <c r="BV13" s="378"/>
      <c r="BW13" s="378"/>
      <c r="BX13" s="378"/>
      <c r="BY13" s="378"/>
      <c r="BZ13" s="378"/>
      <c r="CA13" s="375"/>
      <c r="CB13" s="376"/>
      <c r="CC13" s="376"/>
      <c r="CD13" s="376"/>
      <c r="CE13" s="376"/>
      <c r="CF13" s="377"/>
      <c r="CG13" s="415"/>
      <c r="CH13" s="416"/>
    </row>
    <row r="14" spans="3:86" ht="14.25" thickBot="1">
      <c r="C14" s="53" t="s">
        <v>52</v>
      </c>
      <c r="AN14" s="391"/>
      <c r="AO14" s="392"/>
      <c r="AP14" s="398"/>
      <c r="AQ14" s="399"/>
      <c r="AR14" s="399"/>
      <c r="AS14" s="399"/>
      <c r="AT14" s="400"/>
      <c r="AU14" s="398"/>
      <c r="AV14" s="399"/>
      <c r="AW14" s="399"/>
      <c r="AX14" s="399"/>
      <c r="AY14" s="400"/>
      <c r="AZ14" s="398"/>
      <c r="BA14" s="399"/>
      <c r="BB14" s="399"/>
      <c r="BC14" s="399"/>
      <c r="BD14" s="400"/>
      <c r="BE14" s="407"/>
      <c r="BF14" s="408"/>
      <c r="BG14" s="408"/>
      <c r="BH14" s="409"/>
      <c r="BI14" s="388"/>
      <c r="BJ14" s="388"/>
      <c r="BK14" s="388"/>
      <c r="BL14" s="388"/>
      <c r="BM14" s="388"/>
      <c r="BN14" s="388"/>
      <c r="BO14" s="296"/>
      <c r="BP14" s="296"/>
      <c r="BQ14" s="296"/>
      <c r="BR14" s="296"/>
      <c r="BS14" s="296"/>
      <c r="BT14" s="296"/>
      <c r="BU14" s="379"/>
      <c r="BV14" s="379"/>
      <c r="BW14" s="379"/>
      <c r="BX14" s="379"/>
      <c r="BY14" s="379"/>
      <c r="BZ14" s="379"/>
      <c r="CA14" s="375"/>
      <c r="CB14" s="376"/>
      <c r="CC14" s="376"/>
      <c r="CD14" s="376"/>
      <c r="CE14" s="376"/>
      <c r="CF14" s="377"/>
      <c r="CG14" s="415"/>
      <c r="CH14" s="416"/>
    </row>
    <row r="15" spans="3:86" ht="14.25" thickBot="1">
      <c r="C15" s="265" t="s">
        <v>53</v>
      </c>
      <c r="D15" s="210"/>
      <c r="E15" s="205" t="s">
        <v>54</v>
      </c>
      <c r="F15" s="205"/>
      <c r="G15" s="205"/>
      <c r="H15" s="205"/>
      <c r="I15" s="205"/>
      <c r="J15" s="205"/>
      <c r="K15" s="204" t="s">
        <v>96</v>
      </c>
      <c r="L15" s="205"/>
      <c r="M15" s="205"/>
      <c r="N15" s="205"/>
      <c r="O15" s="205"/>
      <c r="P15" s="205"/>
      <c r="Q15" s="204" t="s">
        <v>97</v>
      </c>
      <c r="R15" s="205"/>
      <c r="S15" s="205"/>
      <c r="T15" s="205"/>
      <c r="U15" s="205"/>
      <c r="V15" s="205"/>
      <c r="W15" s="204" t="s">
        <v>84</v>
      </c>
      <c r="X15" s="205"/>
      <c r="Y15" s="205"/>
      <c r="Z15" s="205"/>
      <c r="AA15" s="205"/>
      <c r="AB15" s="205"/>
      <c r="AC15" s="204" t="s">
        <v>85</v>
      </c>
      <c r="AD15" s="205"/>
      <c r="AE15" s="205"/>
      <c r="AF15" s="205"/>
      <c r="AG15" s="205"/>
      <c r="AH15" s="205"/>
      <c r="AI15" s="205" t="s">
        <v>67</v>
      </c>
      <c r="AJ15" s="205"/>
      <c r="AK15" s="329"/>
      <c r="AN15" s="393"/>
      <c r="AO15" s="394"/>
      <c r="AP15" s="401"/>
      <c r="AQ15" s="402"/>
      <c r="AR15" s="402"/>
      <c r="AS15" s="402"/>
      <c r="AT15" s="403"/>
      <c r="AU15" s="401"/>
      <c r="AV15" s="402"/>
      <c r="AW15" s="402"/>
      <c r="AX15" s="402"/>
      <c r="AY15" s="403"/>
      <c r="AZ15" s="401"/>
      <c r="BA15" s="402"/>
      <c r="BB15" s="402"/>
      <c r="BC15" s="402"/>
      <c r="BD15" s="403"/>
      <c r="BE15" s="410"/>
      <c r="BF15" s="411"/>
      <c r="BG15" s="411"/>
      <c r="BH15" s="412"/>
      <c r="BI15" s="350" t="s">
        <v>135</v>
      </c>
      <c r="BJ15" s="351"/>
      <c r="BK15" s="351"/>
      <c r="BL15" s="351" t="s">
        <v>136</v>
      </c>
      <c r="BM15" s="351"/>
      <c r="BN15" s="352"/>
      <c r="BO15" s="350" t="s">
        <v>135</v>
      </c>
      <c r="BP15" s="351"/>
      <c r="BQ15" s="351"/>
      <c r="BR15" s="351" t="s">
        <v>136</v>
      </c>
      <c r="BS15" s="351"/>
      <c r="BT15" s="352"/>
      <c r="BU15" s="350" t="s">
        <v>135</v>
      </c>
      <c r="BV15" s="351"/>
      <c r="BW15" s="351"/>
      <c r="BX15" s="351" t="s">
        <v>136</v>
      </c>
      <c r="BY15" s="351"/>
      <c r="BZ15" s="352"/>
      <c r="CA15" s="350" t="s">
        <v>135</v>
      </c>
      <c r="CB15" s="351"/>
      <c r="CC15" s="351"/>
      <c r="CD15" s="351" t="s">
        <v>136</v>
      </c>
      <c r="CE15" s="351"/>
      <c r="CF15" s="352"/>
      <c r="CG15" s="417"/>
      <c r="CH15" s="418"/>
    </row>
    <row r="16" spans="3:86" ht="14.25" thickTop="1">
      <c r="C16" s="266"/>
      <c r="D16" s="212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330"/>
      <c r="AN16" s="270" t="s">
        <v>42</v>
      </c>
      <c r="AO16" s="271"/>
      <c r="AP16" s="277" t="s">
        <v>57</v>
      </c>
      <c r="AQ16" s="277"/>
      <c r="AR16" s="277"/>
      <c r="AS16" s="277"/>
      <c r="AT16" s="277"/>
      <c r="AU16" s="277" t="s">
        <v>69</v>
      </c>
      <c r="AV16" s="277"/>
      <c r="AW16" s="277"/>
      <c r="AX16" s="277"/>
      <c r="AY16" s="277"/>
      <c r="AZ16" s="302"/>
      <c r="BA16" s="302"/>
      <c r="BB16" s="302"/>
      <c r="BC16" s="302"/>
      <c r="BD16" s="302"/>
      <c r="BE16" s="361"/>
      <c r="BF16" s="362"/>
      <c r="BG16" s="362"/>
      <c r="BH16" s="362"/>
      <c r="BI16" s="382"/>
      <c r="BJ16" s="380"/>
      <c r="BK16" s="380"/>
      <c r="BL16" s="380"/>
      <c r="BM16" s="380"/>
      <c r="BN16" s="381"/>
      <c r="BO16" s="383">
        <f>IF(OR($BE16="",BI16=""),"",$BE16-BI16)</f>
      </c>
      <c r="BP16" s="384"/>
      <c r="BQ16" s="384"/>
      <c r="BR16" s="384">
        <f>IF(OR($BE16="",BL16=""),"",$BE16-BL16)</f>
      </c>
      <c r="BS16" s="384"/>
      <c r="BT16" s="387"/>
      <c r="BU16" s="382"/>
      <c r="BV16" s="380"/>
      <c r="BW16" s="380"/>
      <c r="BX16" s="380"/>
      <c r="BY16" s="380"/>
      <c r="BZ16" s="381"/>
      <c r="CA16" s="365">
        <f>IF($AZ16="","",IF($AZ16="標準入力法",IF(BO16="","",ROUNDDOWN(BO16/$BE16*100,0)),IF(BU16="","",ROUNDDOWN((1-BU16)*100,0))))</f>
      </c>
      <c r="CB16" s="366"/>
      <c r="CC16" s="366"/>
      <c r="CD16" s="366">
        <f>IF($AZ16="","",IF($AZ16="標準入力法",IF(BR16="","",ROUNDDOWN(BR16/$BE16*100,0)),IF(BX16="","",ROUNDDOWN((1-BX16)*100,0))))</f>
      </c>
      <c r="CE16" s="366"/>
      <c r="CF16" s="368"/>
      <c r="CG16" s="419">
        <f>IF(OR(CD16="",AN16="□"),"",IF(AND($BH$8="『ZEB』",CA16&gt;=100,CD16&gt;=50),"OK",IF(AND($BH$8="Nearly ZEB",CA16&gt;=75,CA16&lt;100,CD16&gt;=50),"OK",IF(AND($BH$8="ZEB Ready",CD16&gt;=50),"OK",IF(AND($BH$8="ZEB Oriented",CD16&gt;=40),"OK","NG")))))</f>
      </c>
      <c r="CH16" s="420"/>
    </row>
    <row r="17" spans="3:86" ht="14.25" thickBot="1">
      <c r="C17" s="267"/>
      <c r="D17" s="268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331"/>
      <c r="AN17" s="272"/>
      <c r="AO17" s="273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17"/>
      <c r="BA17" s="217"/>
      <c r="BB17" s="217"/>
      <c r="BC17" s="217"/>
      <c r="BD17" s="217"/>
      <c r="BE17" s="287"/>
      <c r="BF17" s="288"/>
      <c r="BG17" s="288"/>
      <c r="BH17" s="288"/>
      <c r="BI17" s="335"/>
      <c r="BJ17" s="336"/>
      <c r="BK17" s="336"/>
      <c r="BL17" s="336"/>
      <c r="BM17" s="336"/>
      <c r="BN17" s="337"/>
      <c r="BO17" s="385"/>
      <c r="BP17" s="300"/>
      <c r="BQ17" s="300"/>
      <c r="BR17" s="300"/>
      <c r="BS17" s="300"/>
      <c r="BT17" s="301"/>
      <c r="BU17" s="335"/>
      <c r="BV17" s="336"/>
      <c r="BW17" s="336"/>
      <c r="BX17" s="336"/>
      <c r="BY17" s="336"/>
      <c r="BZ17" s="337"/>
      <c r="CA17" s="367"/>
      <c r="CB17" s="348"/>
      <c r="CC17" s="348"/>
      <c r="CD17" s="348"/>
      <c r="CE17" s="348"/>
      <c r="CF17" s="349"/>
      <c r="CG17" s="344"/>
      <c r="CH17" s="345"/>
    </row>
    <row r="18" spans="3:86" ht="14.25" thickTop="1">
      <c r="C18" s="270" t="s">
        <v>42</v>
      </c>
      <c r="D18" s="271"/>
      <c r="E18" s="277" t="s">
        <v>57</v>
      </c>
      <c r="F18" s="277"/>
      <c r="G18" s="277"/>
      <c r="H18" s="277"/>
      <c r="I18" s="277"/>
      <c r="J18" s="277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63">
        <f>IF(OR(K18="",Q18=""),"",K18-Q18)</f>
      </c>
      <c r="X18" s="263"/>
      <c r="Y18" s="263"/>
      <c r="Z18" s="263"/>
      <c r="AA18" s="263"/>
      <c r="AB18" s="263"/>
      <c r="AC18" s="261">
        <f>IF(W18="","",ROUNDDOWN(W18/K18*100,0))</f>
      </c>
      <c r="AD18" s="261"/>
      <c r="AE18" s="261"/>
      <c r="AF18" s="261"/>
      <c r="AG18" s="261"/>
      <c r="AH18" s="261"/>
      <c r="AI18" s="332">
        <f>IF(AC18="","",IF(AC18&lt;40,"NG","OK"))</f>
      </c>
      <c r="AJ18" s="332"/>
      <c r="AK18" s="333"/>
      <c r="AN18" s="272" t="s">
        <v>42</v>
      </c>
      <c r="AO18" s="273"/>
      <c r="AP18" s="206" t="s">
        <v>58</v>
      </c>
      <c r="AQ18" s="206"/>
      <c r="AR18" s="206"/>
      <c r="AS18" s="206"/>
      <c r="AT18" s="206"/>
      <c r="AU18" s="304" t="s">
        <v>70</v>
      </c>
      <c r="AV18" s="304"/>
      <c r="AW18" s="304"/>
      <c r="AX18" s="304"/>
      <c r="AY18" s="304"/>
      <c r="AZ18" s="217"/>
      <c r="BA18" s="217"/>
      <c r="BB18" s="217"/>
      <c r="BC18" s="217"/>
      <c r="BD18" s="217"/>
      <c r="BE18" s="285"/>
      <c r="BF18" s="286"/>
      <c r="BG18" s="286"/>
      <c r="BH18" s="286"/>
      <c r="BI18" s="335"/>
      <c r="BJ18" s="336"/>
      <c r="BK18" s="336"/>
      <c r="BL18" s="336"/>
      <c r="BM18" s="336"/>
      <c r="BN18" s="337"/>
      <c r="BO18" s="385">
        <f>IF(OR($BE18="",BI18=""),"",$BE18-BI18)</f>
      </c>
      <c r="BP18" s="300"/>
      <c r="BQ18" s="300"/>
      <c r="BR18" s="300">
        <f>IF(OR($BE18="",BL18=""),"",$BE18-BL18)</f>
      </c>
      <c r="BS18" s="300"/>
      <c r="BT18" s="301"/>
      <c r="BU18" s="335"/>
      <c r="BV18" s="336"/>
      <c r="BW18" s="336"/>
      <c r="BX18" s="336"/>
      <c r="BY18" s="336"/>
      <c r="BZ18" s="337"/>
      <c r="CA18" s="367">
        <f>IF($AZ18="","",IF($AZ18="標準入力法",IF(BO18="","",ROUNDDOWN(BO18/$BE18*100,0)),IF(BU18="","",ROUNDDOWN((1-BU18)*100,0))))</f>
      </c>
      <c r="CB18" s="348"/>
      <c r="CC18" s="348"/>
      <c r="CD18" s="348">
        <f>IF($AZ18="","",IF($AZ18="標準入力法",IF(BR18="","",ROUNDDOWN(BR18/$BE18*100,0)),IF(BX18="","",ROUNDDOWN((1-BX18)*100,0))))</f>
      </c>
      <c r="CE18" s="348"/>
      <c r="CF18" s="349"/>
      <c r="CG18" s="344">
        <f>IF(OR(CD18="",AN18="□"),"",IF(AND($BH$8="『ZEB』",CA18&gt;=100,CD18&gt;=50),"OK",IF(AND($BH$8="Nearly ZEB",CA18&gt;=75,CA18&lt;100,CD18&gt;=50),"OK",IF(AND($BH$8="ZEB Ready",CD18&gt;=50),"OK",IF(AND($BH$8="ZEB Oriented",CD18&gt;=40),"OK","NG")))))</f>
      </c>
      <c r="CH18" s="345"/>
    </row>
    <row r="19" spans="3:86" ht="13.5">
      <c r="C19" s="272"/>
      <c r="D19" s="273"/>
      <c r="E19" s="206"/>
      <c r="F19" s="206"/>
      <c r="G19" s="206"/>
      <c r="H19" s="206"/>
      <c r="I19" s="206"/>
      <c r="J19" s="206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64"/>
      <c r="X19" s="264"/>
      <c r="Y19" s="264"/>
      <c r="Z19" s="264"/>
      <c r="AA19" s="264"/>
      <c r="AB19" s="264"/>
      <c r="AC19" s="262"/>
      <c r="AD19" s="262"/>
      <c r="AE19" s="262"/>
      <c r="AF19" s="262"/>
      <c r="AG19" s="262"/>
      <c r="AH19" s="262"/>
      <c r="AI19" s="230"/>
      <c r="AJ19" s="230"/>
      <c r="AK19" s="231"/>
      <c r="AN19" s="272"/>
      <c r="AO19" s="273"/>
      <c r="AP19" s="206"/>
      <c r="AQ19" s="206"/>
      <c r="AR19" s="206"/>
      <c r="AS19" s="206"/>
      <c r="AT19" s="206"/>
      <c r="AU19" s="309" t="s">
        <v>71</v>
      </c>
      <c r="AV19" s="309"/>
      <c r="AW19" s="309"/>
      <c r="AX19" s="309"/>
      <c r="AY19" s="309"/>
      <c r="AZ19" s="217"/>
      <c r="BA19" s="217"/>
      <c r="BB19" s="217"/>
      <c r="BC19" s="217"/>
      <c r="BD19" s="217"/>
      <c r="BE19" s="363"/>
      <c r="BF19" s="364"/>
      <c r="BG19" s="364"/>
      <c r="BH19" s="364"/>
      <c r="BI19" s="335"/>
      <c r="BJ19" s="336"/>
      <c r="BK19" s="336"/>
      <c r="BL19" s="336"/>
      <c r="BM19" s="336"/>
      <c r="BN19" s="337"/>
      <c r="BO19" s="385"/>
      <c r="BP19" s="300"/>
      <c r="BQ19" s="300"/>
      <c r="BR19" s="300"/>
      <c r="BS19" s="300"/>
      <c r="BT19" s="301"/>
      <c r="BU19" s="335"/>
      <c r="BV19" s="336"/>
      <c r="BW19" s="336"/>
      <c r="BX19" s="336"/>
      <c r="BY19" s="336"/>
      <c r="BZ19" s="337"/>
      <c r="CA19" s="367"/>
      <c r="CB19" s="348"/>
      <c r="CC19" s="348"/>
      <c r="CD19" s="348"/>
      <c r="CE19" s="348"/>
      <c r="CF19" s="349"/>
      <c r="CG19" s="344"/>
      <c r="CH19" s="345"/>
    </row>
    <row r="20" spans="3:86" ht="13.5">
      <c r="C20" s="272" t="s">
        <v>42</v>
      </c>
      <c r="D20" s="273"/>
      <c r="E20" s="206" t="s">
        <v>58</v>
      </c>
      <c r="F20" s="206"/>
      <c r="G20" s="206"/>
      <c r="H20" s="206"/>
      <c r="I20" s="206"/>
      <c r="J20" s="206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63">
        <f>IF(OR(K20="",Q20=""),"",K20-Q20)</f>
      </c>
      <c r="X20" s="263"/>
      <c r="Y20" s="263"/>
      <c r="Z20" s="263"/>
      <c r="AA20" s="263"/>
      <c r="AB20" s="263"/>
      <c r="AC20" s="261">
        <f>IF(W20="","",ROUNDDOWN(W20/K20*100,0))</f>
      </c>
      <c r="AD20" s="261"/>
      <c r="AE20" s="261"/>
      <c r="AF20" s="261"/>
      <c r="AG20" s="261"/>
      <c r="AH20" s="261"/>
      <c r="AI20" s="332">
        <f>IF(AC20="","",IF(AC20&lt;40,"NG","OK"))</f>
      </c>
      <c r="AJ20" s="332"/>
      <c r="AK20" s="333"/>
      <c r="AN20" s="272"/>
      <c r="AO20" s="273"/>
      <c r="AP20" s="206"/>
      <c r="AQ20" s="206"/>
      <c r="AR20" s="206"/>
      <c r="AS20" s="206"/>
      <c r="AT20" s="206"/>
      <c r="AU20" s="303" t="s">
        <v>72</v>
      </c>
      <c r="AV20" s="303"/>
      <c r="AW20" s="303"/>
      <c r="AX20" s="303"/>
      <c r="AY20" s="303"/>
      <c r="AZ20" s="217"/>
      <c r="BA20" s="217"/>
      <c r="BB20" s="217"/>
      <c r="BC20" s="217"/>
      <c r="BD20" s="217"/>
      <c r="BE20" s="287"/>
      <c r="BF20" s="288"/>
      <c r="BG20" s="288"/>
      <c r="BH20" s="288"/>
      <c r="BI20" s="335"/>
      <c r="BJ20" s="336"/>
      <c r="BK20" s="336"/>
      <c r="BL20" s="336"/>
      <c r="BM20" s="336"/>
      <c r="BN20" s="337"/>
      <c r="BO20" s="385"/>
      <c r="BP20" s="300"/>
      <c r="BQ20" s="300"/>
      <c r="BR20" s="300"/>
      <c r="BS20" s="300"/>
      <c r="BT20" s="301"/>
      <c r="BU20" s="335"/>
      <c r="BV20" s="336"/>
      <c r="BW20" s="336"/>
      <c r="BX20" s="336"/>
      <c r="BY20" s="336"/>
      <c r="BZ20" s="337"/>
      <c r="CA20" s="367"/>
      <c r="CB20" s="348"/>
      <c r="CC20" s="348"/>
      <c r="CD20" s="348"/>
      <c r="CE20" s="348"/>
      <c r="CF20" s="349"/>
      <c r="CG20" s="344"/>
      <c r="CH20" s="345"/>
    </row>
    <row r="21" spans="3:86" ht="13.5">
      <c r="C21" s="272"/>
      <c r="D21" s="273"/>
      <c r="E21" s="206"/>
      <c r="F21" s="206"/>
      <c r="G21" s="206"/>
      <c r="H21" s="206"/>
      <c r="I21" s="206"/>
      <c r="J21" s="206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64"/>
      <c r="X21" s="264"/>
      <c r="Y21" s="264"/>
      <c r="Z21" s="264"/>
      <c r="AA21" s="264"/>
      <c r="AB21" s="264"/>
      <c r="AC21" s="262"/>
      <c r="AD21" s="262"/>
      <c r="AE21" s="262"/>
      <c r="AF21" s="262"/>
      <c r="AG21" s="262"/>
      <c r="AH21" s="262"/>
      <c r="AI21" s="230"/>
      <c r="AJ21" s="230"/>
      <c r="AK21" s="231"/>
      <c r="AN21" s="272" t="s">
        <v>42</v>
      </c>
      <c r="AO21" s="273"/>
      <c r="AP21" s="206" t="s">
        <v>59</v>
      </c>
      <c r="AQ21" s="206"/>
      <c r="AR21" s="206"/>
      <c r="AS21" s="206"/>
      <c r="AT21" s="206"/>
      <c r="AU21" s="206" t="s">
        <v>73</v>
      </c>
      <c r="AV21" s="206"/>
      <c r="AW21" s="206"/>
      <c r="AX21" s="206"/>
      <c r="AY21" s="206"/>
      <c r="AZ21" s="217"/>
      <c r="BA21" s="217"/>
      <c r="BB21" s="217"/>
      <c r="BC21" s="217"/>
      <c r="BD21" s="217"/>
      <c r="BE21" s="285"/>
      <c r="BF21" s="286"/>
      <c r="BG21" s="286"/>
      <c r="BH21" s="286"/>
      <c r="BI21" s="335"/>
      <c r="BJ21" s="336"/>
      <c r="BK21" s="336"/>
      <c r="BL21" s="336"/>
      <c r="BM21" s="336"/>
      <c r="BN21" s="337"/>
      <c r="BO21" s="383">
        <f>IF(OR($BE21="",BI21=""),"",$BE21-BI21)</f>
      </c>
      <c r="BP21" s="384"/>
      <c r="BQ21" s="384"/>
      <c r="BR21" s="300">
        <f>IF(OR($BE21="",BL21=""),"",$BE21-BL21)</f>
      </c>
      <c r="BS21" s="300"/>
      <c r="BT21" s="301"/>
      <c r="BU21" s="335"/>
      <c r="BV21" s="336"/>
      <c r="BW21" s="336"/>
      <c r="BX21" s="336"/>
      <c r="BY21" s="336"/>
      <c r="BZ21" s="337"/>
      <c r="CA21" s="367">
        <f>IF($AZ21="","",IF($AZ21="標準入力法",IF(BO21="","",ROUNDDOWN(BO21/$BE21*100,0)),IF(BU21="","",ROUNDDOWN((1-BU21)*100,0))))</f>
      </c>
      <c r="CB21" s="348"/>
      <c r="CC21" s="348"/>
      <c r="CD21" s="348">
        <f>IF($AZ21="","",IF($AZ21="標準入力法",IF(BR21="","",ROUNDDOWN(BR21/$BE21*100,0)),IF(BX21="","",ROUNDDOWN((1-BX21)*100,0))))</f>
      </c>
      <c r="CE21" s="348"/>
      <c r="CF21" s="349"/>
      <c r="CG21" s="344">
        <f>IF(OR(CD21="",AN21="□"),"",IF(AND($BH$8="『ZEB』",CA21&gt;=100,CD21&gt;=50),"OK",IF(AND($BH$8="Nearly ZEB",CA21&gt;=75,CA21&lt;100,CD21&gt;=50),"OK",IF(AND($BH$8="ZEB Ready",CD21&gt;=50),"OK",IF(AND($BH$8="ZEB Oriented",CD21&gt;=40),"OK","NG")))))</f>
      </c>
      <c r="CH21" s="345"/>
    </row>
    <row r="22" spans="3:86" ht="13.5">
      <c r="C22" s="272" t="s">
        <v>42</v>
      </c>
      <c r="D22" s="273"/>
      <c r="E22" s="206" t="s">
        <v>59</v>
      </c>
      <c r="F22" s="206"/>
      <c r="G22" s="206"/>
      <c r="H22" s="206"/>
      <c r="I22" s="206"/>
      <c r="J22" s="206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63">
        <f>IF(OR(K22="",Q22=""),"",K22-Q22)</f>
      </c>
      <c r="X22" s="263"/>
      <c r="Y22" s="263"/>
      <c r="Z22" s="263"/>
      <c r="AA22" s="263"/>
      <c r="AB22" s="263"/>
      <c r="AC22" s="261">
        <f>IF(W22="","",ROUNDDOWN(W22/K22*100,0))</f>
      </c>
      <c r="AD22" s="261"/>
      <c r="AE22" s="261"/>
      <c r="AF22" s="261"/>
      <c r="AG22" s="261"/>
      <c r="AH22" s="261"/>
      <c r="AI22" s="332">
        <f>IF(AC22="","",IF(AC22&lt;40,"NG","OK"))</f>
      </c>
      <c r="AJ22" s="332"/>
      <c r="AK22" s="333"/>
      <c r="AN22" s="272"/>
      <c r="AO22" s="273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17"/>
      <c r="BA22" s="217"/>
      <c r="BB22" s="217"/>
      <c r="BC22" s="217"/>
      <c r="BD22" s="217"/>
      <c r="BE22" s="287"/>
      <c r="BF22" s="288"/>
      <c r="BG22" s="288"/>
      <c r="BH22" s="288"/>
      <c r="BI22" s="335"/>
      <c r="BJ22" s="336"/>
      <c r="BK22" s="336"/>
      <c r="BL22" s="336"/>
      <c r="BM22" s="336"/>
      <c r="BN22" s="337"/>
      <c r="BO22" s="385"/>
      <c r="BP22" s="300"/>
      <c r="BQ22" s="300"/>
      <c r="BR22" s="300"/>
      <c r="BS22" s="300"/>
      <c r="BT22" s="301"/>
      <c r="BU22" s="335"/>
      <c r="BV22" s="336"/>
      <c r="BW22" s="336"/>
      <c r="BX22" s="336"/>
      <c r="BY22" s="336"/>
      <c r="BZ22" s="337"/>
      <c r="CA22" s="367"/>
      <c r="CB22" s="348"/>
      <c r="CC22" s="348"/>
      <c r="CD22" s="348"/>
      <c r="CE22" s="348"/>
      <c r="CF22" s="349"/>
      <c r="CG22" s="344"/>
      <c r="CH22" s="345"/>
    </row>
    <row r="23" spans="3:86" ht="13.5">
      <c r="C23" s="272"/>
      <c r="D23" s="273"/>
      <c r="E23" s="206"/>
      <c r="F23" s="206"/>
      <c r="G23" s="206"/>
      <c r="H23" s="206"/>
      <c r="I23" s="206"/>
      <c r="J23" s="206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64"/>
      <c r="X23" s="264"/>
      <c r="Y23" s="264"/>
      <c r="Z23" s="264"/>
      <c r="AA23" s="264"/>
      <c r="AB23" s="264"/>
      <c r="AC23" s="262"/>
      <c r="AD23" s="262"/>
      <c r="AE23" s="262"/>
      <c r="AF23" s="262"/>
      <c r="AG23" s="262"/>
      <c r="AH23" s="262"/>
      <c r="AI23" s="230"/>
      <c r="AJ23" s="230"/>
      <c r="AK23" s="231"/>
      <c r="AN23" s="272" t="s">
        <v>42</v>
      </c>
      <c r="AO23" s="273"/>
      <c r="AP23" s="206" t="s">
        <v>60</v>
      </c>
      <c r="AQ23" s="206"/>
      <c r="AR23" s="206"/>
      <c r="AS23" s="206"/>
      <c r="AT23" s="206"/>
      <c r="AU23" s="312" t="s">
        <v>99</v>
      </c>
      <c r="AV23" s="312"/>
      <c r="AW23" s="312"/>
      <c r="AX23" s="312"/>
      <c r="AY23" s="312"/>
      <c r="AZ23" s="217"/>
      <c r="BA23" s="217"/>
      <c r="BB23" s="217"/>
      <c r="BC23" s="217"/>
      <c r="BD23" s="217"/>
      <c r="BE23" s="285"/>
      <c r="BF23" s="286"/>
      <c r="BG23" s="286"/>
      <c r="BH23" s="286"/>
      <c r="BI23" s="335"/>
      <c r="BJ23" s="336"/>
      <c r="BK23" s="336"/>
      <c r="BL23" s="336"/>
      <c r="BM23" s="336"/>
      <c r="BN23" s="337"/>
      <c r="BO23" s="383">
        <f>IF(OR($BE23="",BI23=""),"",$BE23-BI23)</f>
      </c>
      <c r="BP23" s="384"/>
      <c r="BQ23" s="384"/>
      <c r="BR23" s="300">
        <f>IF(OR($BE23="",BL23=""),"",$BE23-BL23)</f>
      </c>
      <c r="BS23" s="300"/>
      <c r="BT23" s="301"/>
      <c r="BU23" s="335"/>
      <c r="BV23" s="336"/>
      <c r="BW23" s="336"/>
      <c r="BX23" s="336"/>
      <c r="BY23" s="336"/>
      <c r="BZ23" s="337"/>
      <c r="CA23" s="367">
        <f>IF($AZ23="","",IF($AZ23="標準入力法",IF(BO23="","",ROUNDDOWN(BO23/$BE23*100,0)),IF(BU23="","",ROUNDDOWN((1-BU23)*100,0))))</f>
      </c>
      <c r="CB23" s="348"/>
      <c r="CC23" s="348"/>
      <c r="CD23" s="348">
        <f>IF($AZ23="","",IF($AZ23="標準入力法",IF(BR23="","",ROUNDDOWN(BR23/$BE23*100,0)),IF(BX23="","",ROUNDDOWN((1-BX23)*100,0))))</f>
      </c>
      <c r="CE23" s="348"/>
      <c r="CF23" s="349"/>
      <c r="CG23" s="344">
        <f>IF(OR(CD23="",AN23="□"),"",IF(AND($BH$8="『ZEB』",CA23&gt;=100,CD23&gt;=50),"OK",IF(AND($BH$8="Nearly ZEB",CA23&gt;=75,CA23&lt;100,CD23&gt;=50),"OK",IF(AND($BH$8="ZEB Ready",CD23&gt;=50),"OK",IF(AND($BH$8="ZEB Oriented",CD23&gt;=30),"OK","NG")))))</f>
      </c>
      <c r="CH23" s="345"/>
    </row>
    <row r="24" spans="3:86" ht="13.5">
      <c r="C24" s="272" t="s">
        <v>42</v>
      </c>
      <c r="D24" s="273"/>
      <c r="E24" s="206" t="s">
        <v>60</v>
      </c>
      <c r="F24" s="206"/>
      <c r="G24" s="206"/>
      <c r="H24" s="206"/>
      <c r="I24" s="206"/>
      <c r="J24" s="206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63">
        <f>IF(OR(K24="",Q24=""),"",K24-Q24)</f>
      </c>
      <c r="X24" s="263"/>
      <c r="Y24" s="263"/>
      <c r="Z24" s="263"/>
      <c r="AA24" s="263"/>
      <c r="AB24" s="263"/>
      <c r="AC24" s="261">
        <f>IF(W24="","",ROUNDDOWN(W24/K24*100,0))</f>
      </c>
      <c r="AD24" s="261"/>
      <c r="AE24" s="261"/>
      <c r="AF24" s="261"/>
      <c r="AG24" s="261"/>
      <c r="AH24" s="261"/>
      <c r="AI24" s="332">
        <f>IF(AC24="","",IF(AC24&lt;30,"NG","OK"))</f>
      </c>
      <c r="AJ24" s="332"/>
      <c r="AK24" s="333"/>
      <c r="AN24" s="272"/>
      <c r="AO24" s="273"/>
      <c r="AP24" s="206"/>
      <c r="AQ24" s="206"/>
      <c r="AR24" s="206"/>
      <c r="AS24" s="206"/>
      <c r="AT24" s="206"/>
      <c r="AU24" s="308" t="s">
        <v>75</v>
      </c>
      <c r="AV24" s="308"/>
      <c r="AW24" s="308"/>
      <c r="AX24" s="308"/>
      <c r="AY24" s="308"/>
      <c r="AZ24" s="217"/>
      <c r="BA24" s="217"/>
      <c r="BB24" s="217"/>
      <c r="BC24" s="217"/>
      <c r="BD24" s="217"/>
      <c r="BE24" s="287"/>
      <c r="BF24" s="288"/>
      <c r="BG24" s="288"/>
      <c r="BH24" s="288"/>
      <c r="BI24" s="335"/>
      <c r="BJ24" s="336"/>
      <c r="BK24" s="336"/>
      <c r="BL24" s="336"/>
      <c r="BM24" s="336"/>
      <c r="BN24" s="337"/>
      <c r="BO24" s="385"/>
      <c r="BP24" s="300"/>
      <c r="BQ24" s="300"/>
      <c r="BR24" s="300"/>
      <c r="BS24" s="300"/>
      <c r="BT24" s="301"/>
      <c r="BU24" s="335"/>
      <c r="BV24" s="336"/>
      <c r="BW24" s="336"/>
      <c r="BX24" s="336"/>
      <c r="BY24" s="336"/>
      <c r="BZ24" s="337"/>
      <c r="CA24" s="367"/>
      <c r="CB24" s="348"/>
      <c r="CC24" s="348"/>
      <c r="CD24" s="348"/>
      <c r="CE24" s="348"/>
      <c r="CF24" s="349"/>
      <c r="CG24" s="344"/>
      <c r="CH24" s="345"/>
    </row>
    <row r="25" spans="3:86" ht="13.5">
      <c r="C25" s="272"/>
      <c r="D25" s="273"/>
      <c r="E25" s="206"/>
      <c r="F25" s="206"/>
      <c r="G25" s="206"/>
      <c r="H25" s="206"/>
      <c r="I25" s="206"/>
      <c r="J25" s="206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64"/>
      <c r="X25" s="264"/>
      <c r="Y25" s="264"/>
      <c r="Z25" s="264"/>
      <c r="AA25" s="264"/>
      <c r="AB25" s="264"/>
      <c r="AC25" s="262"/>
      <c r="AD25" s="262"/>
      <c r="AE25" s="262"/>
      <c r="AF25" s="262"/>
      <c r="AG25" s="262"/>
      <c r="AH25" s="262"/>
      <c r="AI25" s="230"/>
      <c r="AJ25" s="230"/>
      <c r="AK25" s="231"/>
      <c r="AN25" s="272" t="s">
        <v>42</v>
      </c>
      <c r="AO25" s="273"/>
      <c r="AP25" s="206" t="s">
        <v>61</v>
      </c>
      <c r="AQ25" s="206"/>
      <c r="AR25" s="206"/>
      <c r="AS25" s="206"/>
      <c r="AT25" s="206"/>
      <c r="AU25" s="304" t="s">
        <v>76</v>
      </c>
      <c r="AV25" s="304"/>
      <c r="AW25" s="304"/>
      <c r="AX25" s="304"/>
      <c r="AY25" s="304"/>
      <c r="AZ25" s="217"/>
      <c r="BA25" s="217"/>
      <c r="BB25" s="217"/>
      <c r="BC25" s="217"/>
      <c r="BD25" s="217"/>
      <c r="BE25" s="285"/>
      <c r="BF25" s="286"/>
      <c r="BG25" s="286"/>
      <c r="BH25" s="286"/>
      <c r="BI25" s="335"/>
      <c r="BJ25" s="336"/>
      <c r="BK25" s="336"/>
      <c r="BL25" s="336"/>
      <c r="BM25" s="336"/>
      <c r="BN25" s="337"/>
      <c r="BO25" s="385">
        <f>IF(OR($BE25="",BI25=""),"",$BE25-BI25)</f>
      </c>
      <c r="BP25" s="300"/>
      <c r="BQ25" s="300"/>
      <c r="BR25" s="300">
        <f>IF(OR($BE25="",BL25=""),"",$BE25-BL25)</f>
      </c>
      <c r="BS25" s="300"/>
      <c r="BT25" s="301"/>
      <c r="BU25" s="335"/>
      <c r="BV25" s="336"/>
      <c r="BW25" s="336"/>
      <c r="BX25" s="336"/>
      <c r="BY25" s="336"/>
      <c r="BZ25" s="337"/>
      <c r="CA25" s="367">
        <f>IF($AZ25="","",IF($AZ25="標準入力法",IF(BO25="","",ROUNDDOWN(BO25/$BE25*100,0)),IF(BU25="","",ROUNDDOWN((1-BU25)*100,0))))</f>
      </c>
      <c r="CB25" s="348"/>
      <c r="CC25" s="348"/>
      <c r="CD25" s="348">
        <f>IF($AZ25="","",IF($AZ25="標準入力法",IF(BR25="","",ROUNDDOWN(BR25/$BE25*100,0)),IF(BX25="","",ROUNDDOWN((1-BX25)*100,0))))</f>
      </c>
      <c r="CE25" s="348"/>
      <c r="CF25" s="349"/>
      <c r="CG25" s="344">
        <f>IF(OR(CD25="",AN25="□"),"",IF(AND($BH$8="『ZEB』",CA25&gt;=100,CD25&gt;=50),"OK",IF(AND($BH$8="Nearly ZEB",CA25&gt;=75,CA25&lt;100,CD25&gt;=50),"OK",IF(AND($BH$8="ZEB Ready",CD25&gt;=50),"OK",IF(AND($BH$8="ZEB Oriented",CD25&gt;=30),"OK","NG")))))</f>
      </c>
      <c r="CH25" s="345"/>
    </row>
    <row r="26" spans="3:86" ht="13.5">
      <c r="C26" s="272" t="s">
        <v>42</v>
      </c>
      <c r="D26" s="273"/>
      <c r="E26" s="206" t="s">
        <v>61</v>
      </c>
      <c r="F26" s="206"/>
      <c r="G26" s="206"/>
      <c r="H26" s="206"/>
      <c r="I26" s="206"/>
      <c r="J26" s="206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63">
        <f>IF(OR(K26="",Q26=""),"",K26-Q26)</f>
      </c>
      <c r="X26" s="263"/>
      <c r="Y26" s="263"/>
      <c r="Z26" s="263"/>
      <c r="AA26" s="263"/>
      <c r="AB26" s="263"/>
      <c r="AC26" s="261">
        <f>IF(W26="","",ROUNDDOWN(W26/K26*100,0))</f>
      </c>
      <c r="AD26" s="261"/>
      <c r="AE26" s="261"/>
      <c r="AF26" s="261"/>
      <c r="AG26" s="261"/>
      <c r="AH26" s="261"/>
      <c r="AI26" s="332">
        <f>IF(AC26="","",IF(AC26&lt;30,"NG","OK"))</f>
      </c>
      <c r="AJ26" s="332"/>
      <c r="AK26" s="333"/>
      <c r="AN26" s="272"/>
      <c r="AO26" s="273"/>
      <c r="AP26" s="206"/>
      <c r="AQ26" s="206"/>
      <c r="AR26" s="206"/>
      <c r="AS26" s="206"/>
      <c r="AT26" s="206"/>
      <c r="AU26" s="309" t="s">
        <v>77</v>
      </c>
      <c r="AV26" s="309"/>
      <c r="AW26" s="309"/>
      <c r="AX26" s="309"/>
      <c r="AY26" s="309"/>
      <c r="AZ26" s="217"/>
      <c r="BA26" s="217"/>
      <c r="BB26" s="217"/>
      <c r="BC26" s="217"/>
      <c r="BD26" s="217"/>
      <c r="BE26" s="363"/>
      <c r="BF26" s="364"/>
      <c r="BG26" s="364"/>
      <c r="BH26" s="364"/>
      <c r="BI26" s="335"/>
      <c r="BJ26" s="336"/>
      <c r="BK26" s="336"/>
      <c r="BL26" s="336"/>
      <c r="BM26" s="336"/>
      <c r="BN26" s="337"/>
      <c r="BO26" s="385"/>
      <c r="BP26" s="300"/>
      <c r="BQ26" s="300"/>
      <c r="BR26" s="300"/>
      <c r="BS26" s="300"/>
      <c r="BT26" s="301"/>
      <c r="BU26" s="335"/>
      <c r="BV26" s="336"/>
      <c r="BW26" s="336"/>
      <c r="BX26" s="336"/>
      <c r="BY26" s="336"/>
      <c r="BZ26" s="337"/>
      <c r="CA26" s="367"/>
      <c r="CB26" s="348"/>
      <c r="CC26" s="348"/>
      <c r="CD26" s="348"/>
      <c r="CE26" s="348"/>
      <c r="CF26" s="349"/>
      <c r="CG26" s="344"/>
      <c r="CH26" s="345"/>
    </row>
    <row r="27" spans="3:86" ht="13.5">
      <c r="C27" s="272"/>
      <c r="D27" s="273"/>
      <c r="E27" s="206"/>
      <c r="F27" s="206"/>
      <c r="G27" s="206"/>
      <c r="H27" s="206"/>
      <c r="I27" s="206"/>
      <c r="J27" s="206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64"/>
      <c r="X27" s="264"/>
      <c r="Y27" s="264"/>
      <c r="Z27" s="264"/>
      <c r="AA27" s="264"/>
      <c r="AB27" s="264"/>
      <c r="AC27" s="262"/>
      <c r="AD27" s="262"/>
      <c r="AE27" s="262"/>
      <c r="AF27" s="262"/>
      <c r="AG27" s="262"/>
      <c r="AH27" s="262"/>
      <c r="AI27" s="230"/>
      <c r="AJ27" s="230"/>
      <c r="AK27" s="231"/>
      <c r="AN27" s="272"/>
      <c r="AO27" s="273"/>
      <c r="AP27" s="206"/>
      <c r="AQ27" s="206"/>
      <c r="AR27" s="206"/>
      <c r="AS27" s="206"/>
      <c r="AT27" s="206"/>
      <c r="AU27" s="303" t="s">
        <v>78</v>
      </c>
      <c r="AV27" s="303"/>
      <c r="AW27" s="303"/>
      <c r="AX27" s="303"/>
      <c r="AY27" s="303"/>
      <c r="AZ27" s="217"/>
      <c r="BA27" s="217"/>
      <c r="BB27" s="217"/>
      <c r="BC27" s="217"/>
      <c r="BD27" s="217"/>
      <c r="BE27" s="287"/>
      <c r="BF27" s="288"/>
      <c r="BG27" s="288"/>
      <c r="BH27" s="288"/>
      <c r="BI27" s="335"/>
      <c r="BJ27" s="336"/>
      <c r="BK27" s="336"/>
      <c r="BL27" s="336"/>
      <c r="BM27" s="336"/>
      <c r="BN27" s="337"/>
      <c r="BO27" s="385"/>
      <c r="BP27" s="300"/>
      <c r="BQ27" s="300"/>
      <c r="BR27" s="300"/>
      <c r="BS27" s="300"/>
      <c r="BT27" s="301"/>
      <c r="BU27" s="335"/>
      <c r="BV27" s="336"/>
      <c r="BW27" s="336"/>
      <c r="BX27" s="336"/>
      <c r="BY27" s="336"/>
      <c r="BZ27" s="337"/>
      <c r="CA27" s="367"/>
      <c r="CB27" s="348"/>
      <c r="CC27" s="348"/>
      <c r="CD27" s="348"/>
      <c r="CE27" s="348"/>
      <c r="CF27" s="349"/>
      <c r="CG27" s="344"/>
      <c r="CH27" s="345"/>
    </row>
    <row r="28" spans="3:86" ht="13.5">
      <c r="C28" s="272" t="s">
        <v>42</v>
      </c>
      <c r="D28" s="273"/>
      <c r="E28" s="206" t="s">
        <v>62</v>
      </c>
      <c r="F28" s="206"/>
      <c r="G28" s="206"/>
      <c r="H28" s="206"/>
      <c r="I28" s="206"/>
      <c r="J28" s="206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63">
        <f>IF(OR(K28="",Q28=""),"",K28-Q28)</f>
      </c>
      <c r="X28" s="263"/>
      <c r="Y28" s="263"/>
      <c r="Z28" s="263"/>
      <c r="AA28" s="263"/>
      <c r="AB28" s="263"/>
      <c r="AC28" s="261">
        <f>IF(W28="","",ROUNDDOWN(W28/K28*100,0))</f>
      </c>
      <c r="AD28" s="261"/>
      <c r="AE28" s="261"/>
      <c r="AF28" s="261"/>
      <c r="AG28" s="261"/>
      <c r="AH28" s="261"/>
      <c r="AI28" s="332">
        <f>IF(AC28="","",IF(AC28&lt;30,"NG","OK"))</f>
      </c>
      <c r="AJ28" s="332"/>
      <c r="AK28" s="333"/>
      <c r="AN28" s="272" t="s">
        <v>42</v>
      </c>
      <c r="AO28" s="273"/>
      <c r="AP28" s="206" t="s">
        <v>98</v>
      </c>
      <c r="AQ28" s="206"/>
      <c r="AR28" s="206"/>
      <c r="AS28" s="206"/>
      <c r="AT28" s="206"/>
      <c r="AU28" s="304" t="s">
        <v>79</v>
      </c>
      <c r="AV28" s="304"/>
      <c r="AW28" s="304"/>
      <c r="AX28" s="304"/>
      <c r="AY28" s="304"/>
      <c r="AZ28" s="217"/>
      <c r="BA28" s="217"/>
      <c r="BB28" s="217"/>
      <c r="BC28" s="217"/>
      <c r="BD28" s="217"/>
      <c r="BE28" s="285"/>
      <c r="BF28" s="286"/>
      <c r="BG28" s="286"/>
      <c r="BH28" s="286"/>
      <c r="BI28" s="335"/>
      <c r="BJ28" s="336"/>
      <c r="BK28" s="336"/>
      <c r="BL28" s="336"/>
      <c r="BM28" s="336"/>
      <c r="BN28" s="337"/>
      <c r="BO28" s="383">
        <f>IF(OR($BE28="",BI28=""),"",$BE28-BI28)</f>
      </c>
      <c r="BP28" s="384"/>
      <c r="BQ28" s="384"/>
      <c r="BR28" s="300">
        <f>IF(OR($BE28="",BL28=""),"",$BE28-BL28)</f>
      </c>
      <c r="BS28" s="300"/>
      <c r="BT28" s="301"/>
      <c r="BU28" s="335"/>
      <c r="BV28" s="336"/>
      <c r="BW28" s="336"/>
      <c r="BX28" s="336"/>
      <c r="BY28" s="336"/>
      <c r="BZ28" s="337"/>
      <c r="CA28" s="367">
        <f>IF($AZ28="","",IF($AZ28="標準入力法",IF(BO28="","",ROUNDDOWN(BO28/$BE28*100,0)),IF(BU28="","",ROUNDDOWN((1-BU28)*100,0))))</f>
      </c>
      <c r="CB28" s="348"/>
      <c r="CC28" s="348"/>
      <c r="CD28" s="348">
        <f>IF($AZ28="","",IF($AZ28="標準入力法",IF(BR28="","",ROUNDDOWN(BR28/$BE28*100,0)),IF(BX28="","",ROUNDDOWN((1-BX28)*100,0))))</f>
      </c>
      <c r="CE28" s="348"/>
      <c r="CF28" s="349"/>
      <c r="CG28" s="344">
        <f>IF(OR(CD28="",AN28="□"),"",IF(AND($BH$8="『ZEB』",CA28&gt;=100,CD28&gt;=50),"OK",IF(AND($BH$8="Nearly ZEB",CA28&gt;=75,CA28&lt;100,CD28&gt;=50),"OK",IF(AND($BH$8="ZEB Ready",CD28&gt;=50),"OK",IF(AND($BH$8="ZEB Oriented",CD28&gt;=30),"OK","NG")))))</f>
      </c>
      <c r="CH28" s="345"/>
    </row>
    <row r="29" spans="3:86" ht="13.5">
      <c r="C29" s="272"/>
      <c r="D29" s="273"/>
      <c r="E29" s="206"/>
      <c r="F29" s="206"/>
      <c r="G29" s="206"/>
      <c r="H29" s="206"/>
      <c r="I29" s="206"/>
      <c r="J29" s="206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64"/>
      <c r="X29" s="264"/>
      <c r="Y29" s="264"/>
      <c r="Z29" s="264"/>
      <c r="AA29" s="264"/>
      <c r="AB29" s="264"/>
      <c r="AC29" s="262"/>
      <c r="AD29" s="262"/>
      <c r="AE29" s="262"/>
      <c r="AF29" s="262"/>
      <c r="AG29" s="262"/>
      <c r="AH29" s="262"/>
      <c r="AI29" s="230"/>
      <c r="AJ29" s="230"/>
      <c r="AK29" s="231"/>
      <c r="AN29" s="272"/>
      <c r="AO29" s="273"/>
      <c r="AP29" s="206"/>
      <c r="AQ29" s="206"/>
      <c r="AR29" s="206"/>
      <c r="AS29" s="206"/>
      <c r="AT29" s="206"/>
      <c r="AU29" s="303" t="s">
        <v>80</v>
      </c>
      <c r="AV29" s="303"/>
      <c r="AW29" s="303"/>
      <c r="AX29" s="303"/>
      <c r="AY29" s="303"/>
      <c r="AZ29" s="217"/>
      <c r="BA29" s="217"/>
      <c r="BB29" s="217"/>
      <c r="BC29" s="217"/>
      <c r="BD29" s="217"/>
      <c r="BE29" s="287"/>
      <c r="BF29" s="288"/>
      <c r="BG29" s="288"/>
      <c r="BH29" s="288"/>
      <c r="BI29" s="335"/>
      <c r="BJ29" s="336"/>
      <c r="BK29" s="336"/>
      <c r="BL29" s="336"/>
      <c r="BM29" s="336"/>
      <c r="BN29" s="337"/>
      <c r="BO29" s="385"/>
      <c r="BP29" s="300"/>
      <c r="BQ29" s="300"/>
      <c r="BR29" s="300"/>
      <c r="BS29" s="300"/>
      <c r="BT29" s="301"/>
      <c r="BU29" s="335"/>
      <c r="BV29" s="336"/>
      <c r="BW29" s="336"/>
      <c r="BX29" s="336"/>
      <c r="BY29" s="336"/>
      <c r="BZ29" s="337"/>
      <c r="CA29" s="367"/>
      <c r="CB29" s="348"/>
      <c r="CC29" s="348"/>
      <c r="CD29" s="348"/>
      <c r="CE29" s="348"/>
      <c r="CF29" s="349"/>
      <c r="CG29" s="344"/>
      <c r="CH29" s="345"/>
    </row>
    <row r="30" spans="3:86" ht="13.5">
      <c r="C30" s="272" t="s">
        <v>42</v>
      </c>
      <c r="D30" s="273"/>
      <c r="E30" s="206" t="s">
        <v>63</v>
      </c>
      <c r="F30" s="206"/>
      <c r="G30" s="206"/>
      <c r="H30" s="206"/>
      <c r="I30" s="206"/>
      <c r="J30" s="206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63">
        <f>IF(OR(K30="",Q30=""),"",K30-Q30)</f>
      </c>
      <c r="X30" s="263"/>
      <c r="Y30" s="263"/>
      <c r="Z30" s="263"/>
      <c r="AA30" s="263"/>
      <c r="AB30" s="263"/>
      <c r="AC30" s="261">
        <f>IF(W30="","",ROUNDDOWN(W30/K30*100,0))</f>
      </c>
      <c r="AD30" s="261"/>
      <c r="AE30" s="261"/>
      <c r="AF30" s="261"/>
      <c r="AG30" s="261"/>
      <c r="AH30" s="261"/>
      <c r="AI30" s="332">
        <f>IF(AC30="","",IF(AC30&lt;30,"NG","OK"))</f>
      </c>
      <c r="AJ30" s="332"/>
      <c r="AK30" s="333"/>
      <c r="AN30" s="272" t="s">
        <v>42</v>
      </c>
      <c r="AO30" s="273"/>
      <c r="AP30" s="206" t="s">
        <v>63</v>
      </c>
      <c r="AQ30" s="206"/>
      <c r="AR30" s="206"/>
      <c r="AS30" s="206"/>
      <c r="AT30" s="206"/>
      <c r="AU30" s="206" t="s">
        <v>81</v>
      </c>
      <c r="AV30" s="206"/>
      <c r="AW30" s="206"/>
      <c r="AX30" s="206"/>
      <c r="AY30" s="206"/>
      <c r="AZ30" s="217"/>
      <c r="BA30" s="217"/>
      <c r="BB30" s="217"/>
      <c r="BC30" s="217"/>
      <c r="BD30" s="217"/>
      <c r="BE30" s="285"/>
      <c r="BF30" s="286"/>
      <c r="BG30" s="286"/>
      <c r="BH30" s="286"/>
      <c r="BI30" s="335"/>
      <c r="BJ30" s="336"/>
      <c r="BK30" s="336"/>
      <c r="BL30" s="336"/>
      <c r="BM30" s="336"/>
      <c r="BN30" s="337"/>
      <c r="BO30" s="383">
        <f>IF(OR($BE30="",BI30=""),"",$BE30-BI30)</f>
      </c>
      <c r="BP30" s="384"/>
      <c r="BQ30" s="384"/>
      <c r="BR30" s="300">
        <f>IF(OR($BE30="",BL30=""),"",$BE30-BL30)</f>
      </c>
      <c r="BS30" s="300"/>
      <c r="BT30" s="301"/>
      <c r="BU30" s="335"/>
      <c r="BV30" s="336"/>
      <c r="BW30" s="336"/>
      <c r="BX30" s="336"/>
      <c r="BY30" s="336"/>
      <c r="BZ30" s="337"/>
      <c r="CA30" s="367">
        <f>IF($AZ30="","",IF($AZ30="標準入力法",IF(BO30="","",ROUNDDOWN(BO30/$BE30*100,0)),IF(BU30="","",ROUNDDOWN((1-BU30)*100,0))))</f>
      </c>
      <c r="CB30" s="348"/>
      <c r="CC30" s="348"/>
      <c r="CD30" s="348">
        <f>IF($AZ30="","",IF($AZ30="標準入力法",IF(BR30="","",ROUNDDOWN(BR30/$BE30*100,0)),IF(BX30="","",ROUNDDOWN((1-BX30)*100,0))))</f>
      </c>
      <c r="CE30" s="348"/>
      <c r="CF30" s="349"/>
      <c r="CG30" s="344">
        <f>IF(OR(CD30="",AN30="□"),"",IF(AND($BH$8="『ZEB』",CA30&gt;=100,CD30&gt;=50),"OK",IF(AND($BH$8="Nearly ZEB",CA30&gt;=75,CA30&lt;100,CD30&gt;=50),"OK",IF(AND($BH$8="ZEB Ready",CD30&gt;=50),"OK",IF(AND($BH$8="ZEB Oriented",CD30&gt;=30),"OK","NG")))))</f>
      </c>
      <c r="CH30" s="345"/>
    </row>
    <row r="31" spans="3:86" ht="13.5">
      <c r="C31" s="272"/>
      <c r="D31" s="273"/>
      <c r="E31" s="206"/>
      <c r="F31" s="206"/>
      <c r="G31" s="206"/>
      <c r="H31" s="206"/>
      <c r="I31" s="206"/>
      <c r="J31" s="206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64"/>
      <c r="X31" s="264"/>
      <c r="Y31" s="264"/>
      <c r="Z31" s="264"/>
      <c r="AA31" s="264"/>
      <c r="AB31" s="264"/>
      <c r="AC31" s="262"/>
      <c r="AD31" s="262"/>
      <c r="AE31" s="262"/>
      <c r="AF31" s="262"/>
      <c r="AG31" s="262"/>
      <c r="AH31" s="262"/>
      <c r="AI31" s="230"/>
      <c r="AJ31" s="230"/>
      <c r="AK31" s="231"/>
      <c r="AN31" s="272"/>
      <c r="AO31" s="273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17"/>
      <c r="BA31" s="217"/>
      <c r="BB31" s="217"/>
      <c r="BC31" s="217"/>
      <c r="BD31" s="217"/>
      <c r="BE31" s="287"/>
      <c r="BF31" s="288"/>
      <c r="BG31" s="288"/>
      <c r="BH31" s="288"/>
      <c r="BI31" s="335"/>
      <c r="BJ31" s="336"/>
      <c r="BK31" s="336"/>
      <c r="BL31" s="336"/>
      <c r="BM31" s="336"/>
      <c r="BN31" s="337"/>
      <c r="BO31" s="385"/>
      <c r="BP31" s="300"/>
      <c r="BQ31" s="300"/>
      <c r="BR31" s="300"/>
      <c r="BS31" s="300"/>
      <c r="BT31" s="301"/>
      <c r="BU31" s="335"/>
      <c r="BV31" s="336"/>
      <c r="BW31" s="336"/>
      <c r="BX31" s="336"/>
      <c r="BY31" s="336"/>
      <c r="BZ31" s="337"/>
      <c r="CA31" s="367"/>
      <c r="CB31" s="348"/>
      <c r="CC31" s="348"/>
      <c r="CD31" s="348"/>
      <c r="CE31" s="348"/>
      <c r="CF31" s="349"/>
      <c r="CG31" s="344"/>
      <c r="CH31" s="345"/>
    </row>
    <row r="32" spans="3:86" ht="13.5">
      <c r="C32" s="272" t="s">
        <v>42</v>
      </c>
      <c r="D32" s="273"/>
      <c r="E32" s="206" t="s">
        <v>64</v>
      </c>
      <c r="F32" s="206"/>
      <c r="G32" s="206"/>
      <c r="H32" s="206"/>
      <c r="I32" s="206"/>
      <c r="J32" s="206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64">
        <f>IF(OR(K32="",Q32=""),"",K32-Q32)</f>
      </c>
      <c r="X32" s="264"/>
      <c r="Y32" s="264"/>
      <c r="Z32" s="264"/>
      <c r="AA32" s="264"/>
      <c r="AB32" s="264"/>
      <c r="AC32" s="262">
        <f>IF(W32="","",ROUNDDOWN(W32/K32*100,0))</f>
      </c>
      <c r="AD32" s="262"/>
      <c r="AE32" s="262"/>
      <c r="AF32" s="262"/>
      <c r="AG32" s="262"/>
      <c r="AH32" s="262"/>
      <c r="AI32" s="230">
        <f>IF(AC32="","",IF(AC32&lt;30,"NG","OK"))</f>
      </c>
      <c r="AJ32" s="230"/>
      <c r="AK32" s="231"/>
      <c r="AN32" s="272" t="s">
        <v>42</v>
      </c>
      <c r="AO32" s="273"/>
      <c r="AP32" s="206" t="s">
        <v>64</v>
      </c>
      <c r="AQ32" s="206"/>
      <c r="AR32" s="206"/>
      <c r="AS32" s="206"/>
      <c r="AT32" s="206"/>
      <c r="AU32" s="304" t="s">
        <v>82</v>
      </c>
      <c r="AV32" s="304"/>
      <c r="AW32" s="304"/>
      <c r="AX32" s="304"/>
      <c r="AY32" s="304"/>
      <c r="AZ32" s="217"/>
      <c r="BA32" s="217"/>
      <c r="BB32" s="217"/>
      <c r="BC32" s="217"/>
      <c r="BD32" s="217"/>
      <c r="BE32" s="285"/>
      <c r="BF32" s="286"/>
      <c r="BG32" s="286"/>
      <c r="BH32" s="286"/>
      <c r="BI32" s="335"/>
      <c r="BJ32" s="336"/>
      <c r="BK32" s="336"/>
      <c r="BL32" s="336"/>
      <c r="BM32" s="336"/>
      <c r="BN32" s="337"/>
      <c r="BO32" s="383">
        <f>IF(OR($BE32="",BI32=""),"",$BE32-BI32)</f>
      </c>
      <c r="BP32" s="384"/>
      <c r="BQ32" s="384"/>
      <c r="BR32" s="300">
        <f>IF(OR($BE32="",BL32=""),"",$BE32-BL32)</f>
      </c>
      <c r="BS32" s="300"/>
      <c r="BT32" s="301"/>
      <c r="BU32" s="335"/>
      <c r="BV32" s="336"/>
      <c r="BW32" s="336"/>
      <c r="BX32" s="336"/>
      <c r="BY32" s="336"/>
      <c r="BZ32" s="337"/>
      <c r="CA32" s="367">
        <f>IF($AZ32="","",IF($AZ32="標準入力法",IF(BO32="","",ROUNDDOWN(BO32/$BE32*100,0)),IF(BU32="","",ROUNDDOWN((1-BU32)*100,0))))</f>
      </c>
      <c r="CB32" s="348"/>
      <c r="CC32" s="348"/>
      <c r="CD32" s="348">
        <f>IF($AZ32="","",IF($AZ32="標準入力法",IF(BR32="","",ROUNDDOWN(BR32/$BE32*100,0)),IF(BX32="","",ROUNDDOWN((1-BX32)*100,0))))</f>
      </c>
      <c r="CE32" s="348"/>
      <c r="CF32" s="349"/>
      <c r="CG32" s="344">
        <f>IF(OR(CD32="",AN32="□"),"",IF(AND($BH$8="『ZEB』",CA32&gt;=100,CD32&gt;=50),"OK",IF(AND($BH$8="Nearly ZEB",CA32&gt;=75,CA32&lt;100,CD32&gt;=50),"OK",IF(AND($BH$8="ZEB Ready",CD32&gt;=50),"OK",IF(AND($BH$8="ZEB Oriented",CD32&gt;=30),"OK","NG")))))</f>
      </c>
      <c r="CH32" s="345"/>
    </row>
    <row r="33" spans="3:86" ht="14.25" thickBot="1">
      <c r="C33" s="275"/>
      <c r="D33" s="276"/>
      <c r="E33" s="306"/>
      <c r="F33" s="306"/>
      <c r="G33" s="306"/>
      <c r="H33" s="306"/>
      <c r="I33" s="306"/>
      <c r="J33" s="306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10"/>
      <c r="X33" s="310"/>
      <c r="Y33" s="310"/>
      <c r="Z33" s="310"/>
      <c r="AA33" s="310"/>
      <c r="AB33" s="310"/>
      <c r="AC33" s="297"/>
      <c r="AD33" s="297"/>
      <c r="AE33" s="297"/>
      <c r="AF33" s="297"/>
      <c r="AG33" s="297"/>
      <c r="AH33" s="297"/>
      <c r="AI33" s="232"/>
      <c r="AJ33" s="232"/>
      <c r="AK33" s="233"/>
      <c r="AN33" s="275"/>
      <c r="AO33" s="276"/>
      <c r="AP33" s="306"/>
      <c r="AQ33" s="306"/>
      <c r="AR33" s="306"/>
      <c r="AS33" s="306"/>
      <c r="AT33" s="306"/>
      <c r="AU33" s="305" t="s">
        <v>83</v>
      </c>
      <c r="AV33" s="305"/>
      <c r="AW33" s="305"/>
      <c r="AX33" s="305"/>
      <c r="AY33" s="305"/>
      <c r="AZ33" s="218"/>
      <c r="BA33" s="218"/>
      <c r="BB33" s="218"/>
      <c r="BC33" s="218"/>
      <c r="BD33" s="218"/>
      <c r="BE33" s="298"/>
      <c r="BF33" s="299"/>
      <c r="BG33" s="299"/>
      <c r="BH33" s="299"/>
      <c r="BI33" s="338"/>
      <c r="BJ33" s="339"/>
      <c r="BK33" s="339"/>
      <c r="BL33" s="339"/>
      <c r="BM33" s="339"/>
      <c r="BN33" s="340"/>
      <c r="BO33" s="386"/>
      <c r="BP33" s="342"/>
      <c r="BQ33" s="342"/>
      <c r="BR33" s="342"/>
      <c r="BS33" s="342"/>
      <c r="BT33" s="343"/>
      <c r="BU33" s="338"/>
      <c r="BV33" s="339"/>
      <c r="BW33" s="339"/>
      <c r="BX33" s="339"/>
      <c r="BY33" s="339"/>
      <c r="BZ33" s="340"/>
      <c r="CA33" s="369"/>
      <c r="CB33" s="370"/>
      <c r="CC33" s="370"/>
      <c r="CD33" s="370"/>
      <c r="CE33" s="370"/>
      <c r="CF33" s="371"/>
      <c r="CG33" s="346"/>
      <c r="CH33" s="347"/>
    </row>
    <row r="34" spans="40:43" ht="13.5">
      <c r="AN34" s="61"/>
      <c r="AQ34" s="52"/>
    </row>
    <row r="35" spans="3:43" ht="14.25" customHeight="1" thickBot="1">
      <c r="C35" s="53" t="s">
        <v>55</v>
      </c>
      <c r="AN35" s="57" t="s">
        <v>111</v>
      </c>
      <c r="AQ35" s="52"/>
    </row>
    <row r="36" spans="3:86" ht="13.5">
      <c r="C36" s="265" t="s">
        <v>53</v>
      </c>
      <c r="D36" s="210"/>
      <c r="E36" s="205" t="s">
        <v>54</v>
      </c>
      <c r="F36" s="205"/>
      <c r="G36" s="205"/>
      <c r="H36" s="205"/>
      <c r="I36" s="205"/>
      <c r="J36" s="205"/>
      <c r="K36" s="205" t="s">
        <v>56</v>
      </c>
      <c r="L36" s="205"/>
      <c r="M36" s="205"/>
      <c r="N36" s="205"/>
      <c r="O36" s="205"/>
      <c r="P36" s="205"/>
      <c r="Q36" s="204" t="s">
        <v>68</v>
      </c>
      <c r="R36" s="205"/>
      <c r="S36" s="205"/>
      <c r="T36" s="205"/>
      <c r="U36" s="205"/>
      <c r="V36" s="205"/>
      <c r="W36" s="205"/>
      <c r="X36" s="205"/>
      <c r="Y36" s="205"/>
      <c r="Z36" s="204" t="s">
        <v>86</v>
      </c>
      <c r="AA36" s="205"/>
      <c r="AB36" s="205"/>
      <c r="AC36" s="205"/>
      <c r="AD36" s="205"/>
      <c r="AE36" s="205"/>
      <c r="AF36" s="205"/>
      <c r="AG36" s="205"/>
      <c r="AH36" s="205"/>
      <c r="AI36" s="205" t="s">
        <v>67</v>
      </c>
      <c r="AJ36" s="205"/>
      <c r="AK36" s="329"/>
      <c r="AN36" s="52"/>
      <c r="AQ36" s="52"/>
      <c r="AZ36" s="252" t="s">
        <v>94</v>
      </c>
      <c r="BA36" s="205"/>
      <c r="BB36" s="205"/>
      <c r="BC36" s="205"/>
      <c r="BD36" s="205"/>
      <c r="BE36" s="289" t="s">
        <v>113</v>
      </c>
      <c r="BF36" s="290"/>
      <c r="BG36" s="290"/>
      <c r="BH36" s="290"/>
      <c r="BI36" s="293" t="s">
        <v>114</v>
      </c>
      <c r="BJ36" s="294"/>
      <c r="BK36" s="294"/>
      <c r="BL36" s="294"/>
      <c r="BM36" s="294"/>
      <c r="BN36" s="294"/>
      <c r="BO36" s="293" t="s">
        <v>103</v>
      </c>
      <c r="BP36" s="294"/>
      <c r="BQ36" s="294"/>
      <c r="BR36" s="294"/>
      <c r="BS36" s="294"/>
      <c r="BT36" s="294"/>
      <c r="BU36" s="204" t="s">
        <v>117</v>
      </c>
      <c r="BV36" s="205"/>
      <c r="BW36" s="205"/>
      <c r="BX36" s="205"/>
      <c r="BY36" s="205"/>
      <c r="BZ36" s="205"/>
      <c r="CA36" s="204" t="s">
        <v>86</v>
      </c>
      <c r="CB36" s="204"/>
      <c r="CC36" s="204"/>
      <c r="CD36" s="204"/>
      <c r="CE36" s="204"/>
      <c r="CF36" s="204"/>
      <c r="CG36" s="210" t="s">
        <v>67</v>
      </c>
      <c r="CH36" s="211"/>
    </row>
    <row r="37" spans="3:86" ht="13.5">
      <c r="C37" s="266"/>
      <c r="D37" s="212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330"/>
      <c r="AN37" s="52"/>
      <c r="AQ37" s="52"/>
      <c r="AZ37" s="253"/>
      <c r="BA37" s="206"/>
      <c r="BB37" s="206"/>
      <c r="BC37" s="206"/>
      <c r="BD37" s="206"/>
      <c r="BE37" s="291"/>
      <c r="BF37" s="291"/>
      <c r="BG37" s="291"/>
      <c r="BH37" s="291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06"/>
      <c r="BV37" s="206"/>
      <c r="BW37" s="206"/>
      <c r="BX37" s="206"/>
      <c r="BY37" s="206"/>
      <c r="BZ37" s="206"/>
      <c r="CA37" s="208"/>
      <c r="CB37" s="208"/>
      <c r="CC37" s="208"/>
      <c r="CD37" s="208"/>
      <c r="CE37" s="208"/>
      <c r="CF37" s="208"/>
      <c r="CG37" s="212"/>
      <c r="CH37" s="213"/>
    </row>
    <row r="38" spans="3:86" ht="13.5" customHeight="1" thickBot="1">
      <c r="C38" s="267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331"/>
      <c r="AN38" s="52"/>
      <c r="AQ38" s="52"/>
      <c r="AZ38" s="254"/>
      <c r="BA38" s="207"/>
      <c r="BB38" s="207"/>
      <c r="BC38" s="207"/>
      <c r="BD38" s="207"/>
      <c r="BE38" s="292"/>
      <c r="BF38" s="292"/>
      <c r="BG38" s="292"/>
      <c r="BH38" s="292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07"/>
      <c r="BV38" s="207"/>
      <c r="BW38" s="207"/>
      <c r="BX38" s="207"/>
      <c r="BY38" s="207"/>
      <c r="BZ38" s="207"/>
      <c r="CA38" s="209"/>
      <c r="CB38" s="209"/>
      <c r="CC38" s="209"/>
      <c r="CD38" s="209"/>
      <c r="CE38" s="209"/>
      <c r="CF38" s="209"/>
      <c r="CG38" s="214"/>
      <c r="CH38" s="215"/>
    </row>
    <row r="39" spans="3:86" ht="14.25" thickTop="1">
      <c r="C39" s="270" t="s">
        <v>42</v>
      </c>
      <c r="D39" s="271"/>
      <c r="E39" s="277" t="s">
        <v>57</v>
      </c>
      <c r="F39" s="277"/>
      <c r="G39" s="277"/>
      <c r="H39" s="277"/>
      <c r="I39" s="277"/>
      <c r="J39" s="277"/>
      <c r="K39" s="277" t="s">
        <v>69</v>
      </c>
      <c r="L39" s="277"/>
      <c r="M39" s="277"/>
      <c r="N39" s="277"/>
      <c r="O39" s="277"/>
      <c r="P39" s="277"/>
      <c r="Q39" s="311"/>
      <c r="R39" s="311"/>
      <c r="S39" s="311"/>
      <c r="T39" s="311"/>
      <c r="U39" s="311"/>
      <c r="V39" s="311"/>
      <c r="W39" s="311"/>
      <c r="X39" s="311"/>
      <c r="Y39" s="311"/>
      <c r="Z39" s="334">
        <f>IF(Q39="","",(1-Q39)*100)</f>
      </c>
      <c r="AA39" s="334"/>
      <c r="AB39" s="334"/>
      <c r="AC39" s="334"/>
      <c r="AD39" s="334"/>
      <c r="AE39" s="334"/>
      <c r="AF39" s="334"/>
      <c r="AG39" s="334"/>
      <c r="AH39" s="334"/>
      <c r="AI39" s="332">
        <f>IF(Z39="","",IF(Z39&lt;40,"NG","OK"))</f>
      </c>
      <c r="AJ39" s="332"/>
      <c r="AK39" s="333"/>
      <c r="AN39" s="255" t="s">
        <v>112</v>
      </c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16"/>
      <c r="BA39" s="216"/>
      <c r="BB39" s="216"/>
      <c r="BC39" s="216"/>
      <c r="BD39" s="216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22">
        <f>IF(OR(BE39="",BI39=""),"",BE39-BI39)</f>
      </c>
      <c r="BP39" s="222"/>
      <c r="BQ39" s="222"/>
      <c r="BR39" s="222"/>
      <c r="BS39" s="222"/>
      <c r="BT39" s="222"/>
      <c r="BU39" s="219"/>
      <c r="BV39" s="219"/>
      <c r="BW39" s="219"/>
      <c r="BX39" s="219"/>
      <c r="BY39" s="219"/>
      <c r="BZ39" s="219"/>
      <c r="CA39" s="225">
        <f>IF(AZ39="","",IF(AZ39="標準入力法",IF(BO39="","",ROUNDDOWN(BO39/BE39*100,0)),IF(BU39="","",ROUNDDOWN((1-BU39)*100,0))))</f>
      </c>
      <c r="CB39" s="225"/>
      <c r="CC39" s="225"/>
      <c r="CD39" s="225"/>
      <c r="CE39" s="225"/>
      <c r="CF39" s="225"/>
      <c r="CG39" s="228">
        <f>IF(CA39="","",IF(CA39&gt;=20,"OK","NG"))</f>
      </c>
      <c r="CH39" s="229"/>
    </row>
    <row r="40" spans="3:86" ht="13.5">
      <c r="C40" s="272"/>
      <c r="D40" s="273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20"/>
      <c r="R40" s="220"/>
      <c r="S40" s="220"/>
      <c r="T40" s="220"/>
      <c r="U40" s="220"/>
      <c r="V40" s="220"/>
      <c r="W40" s="220"/>
      <c r="X40" s="220"/>
      <c r="Y40" s="220"/>
      <c r="Z40" s="322"/>
      <c r="AA40" s="322"/>
      <c r="AB40" s="322"/>
      <c r="AC40" s="322"/>
      <c r="AD40" s="322"/>
      <c r="AE40" s="322"/>
      <c r="AF40" s="322"/>
      <c r="AG40" s="322"/>
      <c r="AH40" s="322"/>
      <c r="AI40" s="230"/>
      <c r="AJ40" s="230"/>
      <c r="AK40" s="231"/>
      <c r="AN40" s="257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17"/>
      <c r="BA40" s="217"/>
      <c r="BB40" s="217"/>
      <c r="BC40" s="217"/>
      <c r="BD40" s="217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3"/>
      <c r="BP40" s="223"/>
      <c r="BQ40" s="223"/>
      <c r="BR40" s="223"/>
      <c r="BS40" s="223"/>
      <c r="BT40" s="223"/>
      <c r="BU40" s="220"/>
      <c r="BV40" s="220"/>
      <c r="BW40" s="220"/>
      <c r="BX40" s="220"/>
      <c r="BY40" s="220"/>
      <c r="BZ40" s="220"/>
      <c r="CA40" s="226"/>
      <c r="CB40" s="226"/>
      <c r="CC40" s="226"/>
      <c r="CD40" s="226"/>
      <c r="CE40" s="226"/>
      <c r="CF40" s="226"/>
      <c r="CG40" s="230"/>
      <c r="CH40" s="231"/>
    </row>
    <row r="41" spans="3:86" ht="14.25" thickBot="1">
      <c r="C41" s="324" t="s">
        <v>42</v>
      </c>
      <c r="D41" s="325"/>
      <c r="E41" s="207" t="s">
        <v>58</v>
      </c>
      <c r="F41" s="207"/>
      <c r="G41" s="207"/>
      <c r="H41" s="207"/>
      <c r="I41" s="207"/>
      <c r="J41" s="207"/>
      <c r="K41" s="304" t="s">
        <v>70</v>
      </c>
      <c r="L41" s="304"/>
      <c r="M41" s="304"/>
      <c r="N41" s="304"/>
      <c r="O41" s="304"/>
      <c r="P41" s="304"/>
      <c r="Q41" s="220"/>
      <c r="R41" s="220"/>
      <c r="S41" s="220"/>
      <c r="T41" s="220"/>
      <c r="U41" s="220"/>
      <c r="V41" s="220"/>
      <c r="W41" s="220"/>
      <c r="X41" s="220"/>
      <c r="Y41" s="220"/>
      <c r="Z41" s="322">
        <f>IF(Q41="","",(1-Q41)*100)</f>
      </c>
      <c r="AA41" s="322"/>
      <c r="AB41" s="322"/>
      <c r="AC41" s="322"/>
      <c r="AD41" s="322"/>
      <c r="AE41" s="322"/>
      <c r="AF41" s="322"/>
      <c r="AG41" s="322"/>
      <c r="AH41" s="322"/>
      <c r="AI41" s="230">
        <f>IF(Z41="","",IF(Z41&lt;40,"NG","OK"))</f>
      </c>
      <c r="AJ41" s="230"/>
      <c r="AK41" s="231"/>
      <c r="AN41" s="259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18"/>
      <c r="BA41" s="218"/>
      <c r="BB41" s="218"/>
      <c r="BC41" s="218"/>
      <c r="BD41" s="218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4"/>
      <c r="BP41" s="224"/>
      <c r="BQ41" s="224"/>
      <c r="BR41" s="224"/>
      <c r="BS41" s="224"/>
      <c r="BT41" s="224"/>
      <c r="BU41" s="221"/>
      <c r="BV41" s="221"/>
      <c r="BW41" s="221"/>
      <c r="BX41" s="221"/>
      <c r="BY41" s="221"/>
      <c r="BZ41" s="221"/>
      <c r="CA41" s="227"/>
      <c r="CB41" s="227"/>
      <c r="CC41" s="227"/>
      <c r="CD41" s="227"/>
      <c r="CE41" s="227"/>
      <c r="CF41" s="227"/>
      <c r="CG41" s="232"/>
      <c r="CH41" s="233"/>
    </row>
    <row r="42" spans="3:43" ht="13.5">
      <c r="C42" s="326"/>
      <c r="D42" s="327"/>
      <c r="E42" s="328"/>
      <c r="F42" s="328"/>
      <c r="G42" s="328"/>
      <c r="H42" s="328"/>
      <c r="I42" s="328"/>
      <c r="J42" s="328"/>
      <c r="K42" s="309" t="s">
        <v>71</v>
      </c>
      <c r="L42" s="309"/>
      <c r="M42" s="309"/>
      <c r="N42" s="309"/>
      <c r="O42" s="309"/>
      <c r="P42" s="309"/>
      <c r="Q42" s="220"/>
      <c r="R42" s="220"/>
      <c r="S42" s="220"/>
      <c r="T42" s="220"/>
      <c r="U42" s="220"/>
      <c r="V42" s="220"/>
      <c r="W42" s="220"/>
      <c r="X42" s="220"/>
      <c r="Y42" s="220"/>
      <c r="Z42" s="322"/>
      <c r="AA42" s="322"/>
      <c r="AB42" s="322"/>
      <c r="AC42" s="322"/>
      <c r="AD42" s="322"/>
      <c r="AE42" s="322"/>
      <c r="AF42" s="322"/>
      <c r="AG42" s="322"/>
      <c r="AH42" s="322"/>
      <c r="AI42" s="230"/>
      <c r="AJ42" s="230"/>
      <c r="AK42" s="231"/>
      <c r="AN42" s="52"/>
      <c r="AQ42" s="52"/>
    </row>
    <row r="43" spans="3:40" ht="13.5">
      <c r="C43" s="270"/>
      <c r="D43" s="271"/>
      <c r="E43" s="277"/>
      <c r="F43" s="277"/>
      <c r="G43" s="277"/>
      <c r="H43" s="277"/>
      <c r="I43" s="277"/>
      <c r="J43" s="277"/>
      <c r="K43" s="303" t="s">
        <v>72</v>
      </c>
      <c r="L43" s="303"/>
      <c r="M43" s="303"/>
      <c r="N43" s="303"/>
      <c r="O43" s="303"/>
      <c r="P43" s="303"/>
      <c r="Q43" s="220"/>
      <c r="R43" s="220"/>
      <c r="S43" s="220"/>
      <c r="T43" s="220"/>
      <c r="U43" s="220"/>
      <c r="V43" s="220"/>
      <c r="W43" s="220"/>
      <c r="X43" s="220"/>
      <c r="Y43" s="220"/>
      <c r="Z43" s="322"/>
      <c r="AA43" s="322"/>
      <c r="AB43" s="322"/>
      <c r="AC43" s="322"/>
      <c r="AD43" s="322"/>
      <c r="AE43" s="322"/>
      <c r="AF43" s="322"/>
      <c r="AG43" s="322"/>
      <c r="AH43" s="322"/>
      <c r="AI43" s="230"/>
      <c r="AJ43" s="230"/>
      <c r="AK43" s="231"/>
      <c r="AN43" s="53" t="s">
        <v>122</v>
      </c>
    </row>
    <row r="44" spans="3:43" ht="13.5">
      <c r="C44" s="272" t="s">
        <v>42</v>
      </c>
      <c r="D44" s="273"/>
      <c r="E44" s="206" t="s">
        <v>59</v>
      </c>
      <c r="F44" s="206"/>
      <c r="G44" s="206"/>
      <c r="H44" s="206"/>
      <c r="I44" s="206"/>
      <c r="J44" s="206"/>
      <c r="K44" s="206" t="s">
        <v>73</v>
      </c>
      <c r="L44" s="206"/>
      <c r="M44" s="206"/>
      <c r="N44" s="206"/>
      <c r="O44" s="206"/>
      <c r="P44" s="206"/>
      <c r="Q44" s="220"/>
      <c r="R44" s="220"/>
      <c r="S44" s="220"/>
      <c r="T44" s="220"/>
      <c r="U44" s="220"/>
      <c r="V44" s="220"/>
      <c r="W44" s="220"/>
      <c r="X44" s="220"/>
      <c r="Y44" s="220"/>
      <c r="Z44" s="322">
        <f>IF(Q44="","",(1-Q44)*100)</f>
      </c>
      <c r="AA44" s="322"/>
      <c r="AB44" s="322"/>
      <c r="AC44" s="322"/>
      <c r="AD44" s="322"/>
      <c r="AE44" s="322"/>
      <c r="AF44" s="322"/>
      <c r="AG44" s="322"/>
      <c r="AH44" s="322"/>
      <c r="AI44" s="230">
        <f>IF(Z44="","",IF(Z44&lt;40,"NG","OK"))</f>
      </c>
      <c r="AJ44" s="230"/>
      <c r="AK44" s="231"/>
      <c r="AN44" s="57" t="s">
        <v>49</v>
      </c>
      <c r="AQ44" s="52"/>
    </row>
    <row r="45" spans="3:43" ht="13.5">
      <c r="C45" s="272"/>
      <c r="D45" s="273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20"/>
      <c r="R45" s="220"/>
      <c r="S45" s="220"/>
      <c r="T45" s="220"/>
      <c r="U45" s="220"/>
      <c r="V45" s="220"/>
      <c r="W45" s="220"/>
      <c r="X45" s="220"/>
      <c r="Y45" s="220"/>
      <c r="Z45" s="322"/>
      <c r="AA45" s="322"/>
      <c r="AB45" s="322"/>
      <c r="AC45" s="322"/>
      <c r="AD45" s="322"/>
      <c r="AE45" s="322"/>
      <c r="AF45" s="322"/>
      <c r="AG45" s="322"/>
      <c r="AH45" s="322"/>
      <c r="AI45" s="230"/>
      <c r="AJ45" s="230"/>
      <c r="AK45" s="231"/>
      <c r="AN45" s="52"/>
      <c r="AO45" s="58" t="s">
        <v>118</v>
      </c>
      <c r="AQ45" s="52"/>
    </row>
    <row r="46" spans="3:43" ht="13.5">
      <c r="C46" s="272" t="s">
        <v>42</v>
      </c>
      <c r="D46" s="273"/>
      <c r="E46" s="206" t="s">
        <v>60</v>
      </c>
      <c r="F46" s="206"/>
      <c r="G46" s="206"/>
      <c r="H46" s="206"/>
      <c r="I46" s="206"/>
      <c r="J46" s="206"/>
      <c r="K46" s="304" t="s">
        <v>74</v>
      </c>
      <c r="L46" s="304"/>
      <c r="M46" s="304"/>
      <c r="N46" s="304"/>
      <c r="O46" s="304"/>
      <c r="P46" s="304"/>
      <c r="Q46" s="220"/>
      <c r="R46" s="220"/>
      <c r="S46" s="220"/>
      <c r="T46" s="220"/>
      <c r="U46" s="220"/>
      <c r="V46" s="220"/>
      <c r="W46" s="220"/>
      <c r="X46" s="220"/>
      <c r="Y46" s="220"/>
      <c r="Z46" s="322">
        <f>IF(Q46="","",(1-Q46)*100)</f>
      </c>
      <c r="AA46" s="322"/>
      <c r="AB46" s="322"/>
      <c r="AC46" s="322"/>
      <c r="AD46" s="322"/>
      <c r="AE46" s="322"/>
      <c r="AF46" s="322"/>
      <c r="AG46" s="322"/>
      <c r="AH46" s="322"/>
      <c r="AI46" s="230">
        <f>IF(Z46="","",IF(Z46&lt;30,"NG","OK"))</f>
      </c>
      <c r="AJ46" s="230"/>
      <c r="AK46" s="231"/>
      <c r="AN46" s="52"/>
      <c r="AO46" s="58" t="s">
        <v>119</v>
      </c>
      <c r="AQ46" s="52"/>
    </row>
    <row r="47" spans="3:43" ht="13.5">
      <c r="C47" s="272"/>
      <c r="D47" s="273"/>
      <c r="E47" s="206"/>
      <c r="F47" s="206"/>
      <c r="G47" s="206"/>
      <c r="H47" s="206"/>
      <c r="I47" s="206"/>
      <c r="J47" s="206"/>
      <c r="K47" s="303" t="s">
        <v>75</v>
      </c>
      <c r="L47" s="303"/>
      <c r="M47" s="303"/>
      <c r="N47" s="303"/>
      <c r="O47" s="303"/>
      <c r="P47" s="303"/>
      <c r="Q47" s="220"/>
      <c r="R47" s="220"/>
      <c r="S47" s="220"/>
      <c r="T47" s="220"/>
      <c r="U47" s="220"/>
      <c r="V47" s="220"/>
      <c r="W47" s="220"/>
      <c r="X47" s="220"/>
      <c r="Y47" s="220"/>
      <c r="Z47" s="322"/>
      <c r="AA47" s="322"/>
      <c r="AB47" s="322"/>
      <c r="AC47" s="322"/>
      <c r="AD47" s="322"/>
      <c r="AE47" s="322"/>
      <c r="AF47" s="322"/>
      <c r="AG47" s="322"/>
      <c r="AH47" s="322"/>
      <c r="AI47" s="230"/>
      <c r="AJ47" s="230"/>
      <c r="AK47" s="231"/>
      <c r="AN47" s="52"/>
      <c r="AQ47" s="52"/>
    </row>
    <row r="48" spans="3:43" ht="13.5">
      <c r="C48" s="324" t="s">
        <v>42</v>
      </c>
      <c r="D48" s="325"/>
      <c r="E48" s="207" t="s">
        <v>61</v>
      </c>
      <c r="F48" s="207"/>
      <c r="G48" s="207"/>
      <c r="H48" s="207"/>
      <c r="I48" s="207"/>
      <c r="J48" s="207"/>
      <c r="K48" s="304" t="s">
        <v>76</v>
      </c>
      <c r="L48" s="304"/>
      <c r="M48" s="304"/>
      <c r="N48" s="304"/>
      <c r="O48" s="304"/>
      <c r="P48" s="304"/>
      <c r="Q48" s="220"/>
      <c r="R48" s="220"/>
      <c r="S48" s="220"/>
      <c r="T48" s="220"/>
      <c r="U48" s="220"/>
      <c r="V48" s="220"/>
      <c r="W48" s="220"/>
      <c r="X48" s="220"/>
      <c r="Y48" s="220"/>
      <c r="Z48" s="322">
        <f>IF(Q48="","",(1-Q48)*100)</f>
      </c>
      <c r="AA48" s="322"/>
      <c r="AB48" s="322"/>
      <c r="AC48" s="322"/>
      <c r="AD48" s="322"/>
      <c r="AE48" s="322"/>
      <c r="AF48" s="322"/>
      <c r="AG48" s="322"/>
      <c r="AH48" s="322"/>
      <c r="AI48" s="230">
        <f>IF(Z48="","",IF(Z48&lt;30,"NG","OK"))</f>
      </c>
      <c r="AJ48" s="230"/>
      <c r="AK48" s="231"/>
      <c r="AN48" s="57" t="s">
        <v>87</v>
      </c>
      <c r="AQ48" s="52"/>
    </row>
    <row r="49" spans="3:43" ht="13.5">
      <c r="C49" s="326"/>
      <c r="D49" s="327"/>
      <c r="E49" s="328"/>
      <c r="F49" s="328"/>
      <c r="G49" s="328"/>
      <c r="H49" s="328"/>
      <c r="I49" s="328"/>
      <c r="J49" s="328"/>
      <c r="K49" s="309" t="s">
        <v>77</v>
      </c>
      <c r="L49" s="309"/>
      <c r="M49" s="309"/>
      <c r="N49" s="309"/>
      <c r="O49" s="309"/>
      <c r="P49" s="309"/>
      <c r="Q49" s="220"/>
      <c r="R49" s="220"/>
      <c r="S49" s="220"/>
      <c r="T49" s="220"/>
      <c r="U49" s="220"/>
      <c r="V49" s="220"/>
      <c r="W49" s="220"/>
      <c r="X49" s="220"/>
      <c r="Y49" s="220"/>
      <c r="Z49" s="322"/>
      <c r="AA49" s="322"/>
      <c r="AB49" s="322"/>
      <c r="AC49" s="322"/>
      <c r="AD49" s="322"/>
      <c r="AE49" s="322"/>
      <c r="AF49" s="322"/>
      <c r="AG49" s="322"/>
      <c r="AH49" s="322"/>
      <c r="AI49" s="230"/>
      <c r="AJ49" s="230"/>
      <c r="AK49" s="231"/>
      <c r="AN49" s="52"/>
      <c r="AO49" s="58" t="s">
        <v>140</v>
      </c>
      <c r="AQ49" s="52"/>
    </row>
    <row r="50" spans="3:43" ht="13.5">
      <c r="C50" s="270"/>
      <c r="D50" s="271"/>
      <c r="E50" s="277"/>
      <c r="F50" s="277"/>
      <c r="G50" s="277"/>
      <c r="H50" s="277"/>
      <c r="I50" s="277"/>
      <c r="J50" s="277"/>
      <c r="K50" s="303" t="s">
        <v>78</v>
      </c>
      <c r="L50" s="303"/>
      <c r="M50" s="303"/>
      <c r="N50" s="303"/>
      <c r="O50" s="303"/>
      <c r="P50" s="303"/>
      <c r="Q50" s="220"/>
      <c r="R50" s="220"/>
      <c r="S50" s="220"/>
      <c r="T50" s="220"/>
      <c r="U50" s="220"/>
      <c r="V50" s="220"/>
      <c r="W50" s="220"/>
      <c r="X50" s="220"/>
      <c r="Y50" s="220"/>
      <c r="Z50" s="322"/>
      <c r="AA50" s="322"/>
      <c r="AB50" s="322"/>
      <c r="AC50" s="322"/>
      <c r="AD50" s="322"/>
      <c r="AE50" s="322"/>
      <c r="AF50" s="322"/>
      <c r="AG50" s="322"/>
      <c r="AH50" s="322"/>
      <c r="AI50" s="230"/>
      <c r="AJ50" s="230"/>
      <c r="AK50" s="231"/>
      <c r="AN50" s="52"/>
      <c r="AO50" s="58"/>
      <c r="AQ50" s="52"/>
    </row>
    <row r="51" spans="3:43" ht="13.5">
      <c r="C51" s="272" t="s">
        <v>42</v>
      </c>
      <c r="D51" s="273"/>
      <c r="E51" s="206" t="s">
        <v>62</v>
      </c>
      <c r="F51" s="206"/>
      <c r="G51" s="206"/>
      <c r="H51" s="206"/>
      <c r="I51" s="206"/>
      <c r="J51" s="206"/>
      <c r="K51" s="304" t="s">
        <v>79</v>
      </c>
      <c r="L51" s="304"/>
      <c r="M51" s="304"/>
      <c r="N51" s="304"/>
      <c r="O51" s="304"/>
      <c r="P51" s="304"/>
      <c r="Q51" s="220"/>
      <c r="R51" s="220"/>
      <c r="S51" s="220"/>
      <c r="T51" s="220"/>
      <c r="U51" s="220"/>
      <c r="V51" s="220"/>
      <c r="W51" s="220"/>
      <c r="X51" s="220"/>
      <c r="Y51" s="220"/>
      <c r="Z51" s="322">
        <f>IF(Q51="","",(1-Q51)*100)</f>
      </c>
      <c r="AA51" s="322"/>
      <c r="AB51" s="322"/>
      <c r="AC51" s="322"/>
      <c r="AD51" s="322"/>
      <c r="AE51" s="322"/>
      <c r="AF51" s="322"/>
      <c r="AG51" s="322"/>
      <c r="AH51" s="322"/>
      <c r="AI51" s="230">
        <f>IF(Z51="","",IF(Z51&lt;30,"NG","OK"))</f>
      </c>
      <c r="AJ51" s="230"/>
      <c r="AK51" s="231"/>
      <c r="AN51" s="52" t="s">
        <v>120</v>
      </c>
      <c r="AQ51" s="52"/>
    </row>
    <row r="52" spans="3:43" ht="13.5">
      <c r="C52" s="272"/>
      <c r="D52" s="273"/>
      <c r="E52" s="206"/>
      <c r="F52" s="206"/>
      <c r="G52" s="206"/>
      <c r="H52" s="206"/>
      <c r="I52" s="206"/>
      <c r="J52" s="206"/>
      <c r="K52" s="303" t="s">
        <v>80</v>
      </c>
      <c r="L52" s="303"/>
      <c r="M52" s="303"/>
      <c r="N52" s="303"/>
      <c r="O52" s="303"/>
      <c r="P52" s="303"/>
      <c r="Q52" s="220"/>
      <c r="R52" s="220"/>
      <c r="S52" s="220"/>
      <c r="T52" s="220"/>
      <c r="U52" s="220"/>
      <c r="V52" s="220"/>
      <c r="W52" s="220"/>
      <c r="X52" s="220"/>
      <c r="Y52" s="220"/>
      <c r="Z52" s="322"/>
      <c r="AA52" s="322"/>
      <c r="AB52" s="322"/>
      <c r="AC52" s="322"/>
      <c r="AD52" s="322"/>
      <c r="AE52" s="322"/>
      <c r="AF52" s="322"/>
      <c r="AG52" s="322"/>
      <c r="AH52" s="322"/>
      <c r="AI52" s="230"/>
      <c r="AJ52" s="230"/>
      <c r="AK52" s="231"/>
      <c r="AN52" s="58" t="s">
        <v>121</v>
      </c>
      <c r="AO52" s="62" t="s">
        <v>141</v>
      </c>
      <c r="AQ52" s="52"/>
    </row>
    <row r="53" spans="3:43" ht="13.5">
      <c r="C53" s="272" t="s">
        <v>42</v>
      </c>
      <c r="D53" s="273"/>
      <c r="E53" s="206" t="s">
        <v>65</v>
      </c>
      <c r="F53" s="206"/>
      <c r="G53" s="206"/>
      <c r="H53" s="206"/>
      <c r="I53" s="206"/>
      <c r="J53" s="206"/>
      <c r="K53" s="206" t="s">
        <v>81</v>
      </c>
      <c r="L53" s="206"/>
      <c r="M53" s="206"/>
      <c r="N53" s="206"/>
      <c r="O53" s="206"/>
      <c r="P53" s="206"/>
      <c r="Q53" s="220"/>
      <c r="R53" s="220"/>
      <c r="S53" s="220"/>
      <c r="T53" s="220"/>
      <c r="U53" s="220"/>
      <c r="V53" s="220"/>
      <c r="W53" s="220"/>
      <c r="X53" s="220"/>
      <c r="Y53" s="220"/>
      <c r="Z53" s="322">
        <f>IF(Q53="","",(1-Q53)*100)</f>
      </c>
      <c r="AA53" s="322"/>
      <c r="AB53" s="322"/>
      <c r="AC53" s="322"/>
      <c r="AD53" s="322"/>
      <c r="AE53" s="322"/>
      <c r="AF53" s="322"/>
      <c r="AG53" s="322"/>
      <c r="AH53" s="322"/>
      <c r="AI53" s="230">
        <f>IF(Z53="","",IF(Z53&lt;30,"NG","OK"))</f>
      </c>
      <c r="AJ53" s="230"/>
      <c r="AK53" s="231"/>
      <c r="AN53" s="59" t="s">
        <v>121</v>
      </c>
      <c r="AO53" s="58" t="s">
        <v>123</v>
      </c>
      <c r="AQ53" s="52"/>
    </row>
    <row r="54" spans="3:43" ht="13.5">
      <c r="C54" s="272"/>
      <c r="D54" s="273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20"/>
      <c r="R54" s="220"/>
      <c r="S54" s="220"/>
      <c r="T54" s="220"/>
      <c r="U54" s="220"/>
      <c r="V54" s="220"/>
      <c r="W54" s="220"/>
      <c r="X54" s="220"/>
      <c r="Y54" s="220"/>
      <c r="Z54" s="322"/>
      <c r="AA54" s="322"/>
      <c r="AB54" s="322"/>
      <c r="AC54" s="322"/>
      <c r="AD54" s="322"/>
      <c r="AE54" s="322"/>
      <c r="AF54" s="322"/>
      <c r="AG54" s="322"/>
      <c r="AH54" s="322"/>
      <c r="AI54" s="230"/>
      <c r="AJ54" s="230"/>
      <c r="AK54" s="231"/>
      <c r="AN54" s="59" t="s">
        <v>121</v>
      </c>
      <c r="AO54" s="58" t="s">
        <v>124</v>
      </c>
      <c r="AQ54" s="52"/>
    </row>
    <row r="55" spans="3:43" ht="13.5">
      <c r="C55" s="272" t="s">
        <v>42</v>
      </c>
      <c r="D55" s="273"/>
      <c r="E55" s="206" t="s">
        <v>66</v>
      </c>
      <c r="F55" s="206"/>
      <c r="G55" s="206"/>
      <c r="H55" s="206"/>
      <c r="I55" s="206"/>
      <c r="J55" s="206"/>
      <c r="K55" s="304" t="s">
        <v>82</v>
      </c>
      <c r="L55" s="304"/>
      <c r="M55" s="304"/>
      <c r="N55" s="304"/>
      <c r="O55" s="304"/>
      <c r="P55" s="304"/>
      <c r="Q55" s="220"/>
      <c r="R55" s="220"/>
      <c r="S55" s="220"/>
      <c r="T55" s="220"/>
      <c r="U55" s="220"/>
      <c r="V55" s="220"/>
      <c r="W55" s="220"/>
      <c r="X55" s="220"/>
      <c r="Y55" s="220"/>
      <c r="Z55" s="322">
        <f>IF(Q55="","",(1-Q55)*100)</f>
      </c>
      <c r="AA55" s="322"/>
      <c r="AB55" s="322"/>
      <c r="AC55" s="322"/>
      <c r="AD55" s="322"/>
      <c r="AE55" s="322"/>
      <c r="AF55" s="322"/>
      <c r="AG55" s="322"/>
      <c r="AH55" s="322"/>
      <c r="AI55" s="230">
        <f>IF(Z55="","",IF(Z55&lt;30,"NG","OK"))</f>
      </c>
      <c r="AJ55" s="230"/>
      <c r="AK55" s="231"/>
      <c r="AN55" s="59" t="s">
        <v>121</v>
      </c>
      <c r="AO55" s="58" t="s">
        <v>137</v>
      </c>
      <c r="AQ55" s="52"/>
    </row>
    <row r="56" spans="3:43" ht="14.25" thickBot="1">
      <c r="C56" s="275"/>
      <c r="D56" s="276"/>
      <c r="E56" s="306"/>
      <c r="F56" s="306"/>
      <c r="G56" s="306"/>
      <c r="H56" s="306"/>
      <c r="I56" s="306"/>
      <c r="J56" s="306"/>
      <c r="K56" s="305" t="s">
        <v>83</v>
      </c>
      <c r="L56" s="305"/>
      <c r="M56" s="305"/>
      <c r="N56" s="305"/>
      <c r="O56" s="305"/>
      <c r="P56" s="305"/>
      <c r="Q56" s="221"/>
      <c r="R56" s="221"/>
      <c r="S56" s="221"/>
      <c r="T56" s="221"/>
      <c r="U56" s="221"/>
      <c r="V56" s="221"/>
      <c r="W56" s="221"/>
      <c r="X56" s="221"/>
      <c r="Y56" s="221"/>
      <c r="Z56" s="323"/>
      <c r="AA56" s="323"/>
      <c r="AB56" s="323"/>
      <c r="AC56" s="323"/>
      <c r="AD56" s="323"/>
      <c r="AE56" s="323"/>
      <c r="AF56" s="323"/>
      <c r="AG56" s="323"/>
      <c r="AH56" s="323"/>
      <c r="AI56" s="232"/>
      <c r="AJ56" s="232"/>
      <c r="AK56" s="233"/>
      <c r="AN56" s="59" t="s">
        <v>121</v>
      </c>
      <c r="AO56" s="58" t="s">
        <v>138</v>
      </c>
      <c r="AQ56" s="52"/>
    </row>
    <row r="57" ht="13.5">
      <c r="AO57" s="58" t="s">
        <v>139</v>
      </c>
    </row>
    <row r="58" spans="40:43" ht="13.5">
      <c r="AN58" s="52"/>
      <c r="AQ58" s="52"/>
    </row>
    <row r="59" ht="13.5">
      <c r="AQ59" s="52"/>
    </row>
    <row r="60" ht="13.5" hidden="1">
      <c r="AQ60" s="51"/>
    </row>
    <row r="61" ht="13.5" hidden="1">
      <c r="AQ61" s="51"/>
    </row>
    <row r="62" ht="13.5" hidden="1">
      <c r="AQ62" s="51"/>
    </row>
    <row r="63" ht="13.5" hidden="1">
      <c r="C63" t="s">
        <v>48</v>
      </c>
    </row>
    <row r="64" spans="3:75" ht="13.5" hidden="1">
      <c r="C64" t="s">
        <v>47</v>
      </c>
      <c r="AZ64" s="206" t="s">
        <v>107</v>
      </c>
      <c r="BA64" s="206"/>
      <c r="BB64" s="206"/>
      <c r="BC64" s="206"/>
      <c r="BD64" s="206"/>
      <c r="BE64" s="206"/>
      <c r="BF64" s="206" t="s">
        <v>91</v>
      </c>
      <c r="BG64" s="206"/>
      <c r="BH64" s="206"/>
      <c r="BI64" s="206"/>
      <c r="BJ64" s="206"/>
      <c r="BK64" s="206"/>
      <c r="BL64" s="206" t="s">
        <v>92</v>
      </c>
      <c r="BM64" s="206"/>
      <c r="BN64" s="206"/>
      <c r="BO64" s="206"/>
      <c r="BP64" s="206"/>
      <c r="BQ64" s="206"/>
      <c r="BR64" s="206" t="s">
        <v>93</v>
      </c>
      <c r="BS64" s="206"/>
      <c r="BT64" s="206"/>
      <c r="BU64" s="206"/>
      <c r="BV64" s="206"/>
      <c r="BW64" s="206"/>
    </row>
    <row r="65" spans="52:75" ht="13.5" hidden="1"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</row>
    <row r="66" spans="52:75" ht="13.5" hidden="1">
      <c r="AZ66" s="341" t="s">
        <v>105</v>
      </c>
      <c r="BA66" s="341"/>
      <c r="BB66" s="341"/>
      <c r="BC66" s="341" t="s">
        <v>106</v>
      </c>
      <c r="BD66" s="341"/>
      <c r="BE66" s="341"/>
      <c r="BF66" s="341" t="s">
        <v>105</v>
      </c>
      <c r="BG66" s="341"/>
      <c r="BH66" s="341"/>
      <c r="BI66" s="341" t="s">
        <v>106</v>
      </c>
      <c r="BJ66" s="341"/>
      <c r="BK66" s="341"/>
      <c r="BL66" s="341" t="s">
        <v>105</v>
      </c>
      <c r="BM66" s="341"/>
      <c r="BN66" s="341"/>
      <c r="BO66" s="341" t="s">
        <v>106</v>
      </c>
      <c r="BP66" s="341"/>
      <c r="BQ66" s="341"/>
      <c r="BR66" s="341" t="s">
        <v>105</v>
      </c>
      <c r="BS66" s="341"/>
      <c r="BT66" s="341"/>
      <c r="BU66" s="341" t="s">
        <v>106</v>
      </c>
      <c r="BV66" s="341"/>
      <c r="BW66" s="341"/>
    </row>
    <row r="67" spans="3:75" ht="13.5" hidden="1">
      <c r="C67" t="s">
        <v>46</v>
      </c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</row>
    <row r="68" spans="3:75" ht="13.5" hidden="1">
      <c r="C68" t="s">
        <v>51</v>
      </c>
      <c r="AU68" s="206" t="s">
        <v>57</v>
      </c>
      <c r="AV68" s="206"/>
      <c r="AW68" s="206"/>
      <c r="AX68" s="206"/>
      <c r="AY68" s="206"/>
      <c r="AZ68" s="246">
        <v>100</v>
      </c>
      <c r="BA68" s="247"/>
      <c r="BB68" s="248"/>
      <c r="BC68" s="246">
        <v>50</v>
      </c>
      <c r="BD68" s="247"/>
      <c r="BE68" s="248"/>
      <c r="BF68" s="246">
        <v>75</v>
      </c>
      <c r="BG68" s="247"/>
      <c r="BH68" s="248"/>
      <c r="BI68" s="246">
        <v>50</v>
      </c>
      <c r="BJ68" s="247"/>
      <c r="BK68" s="248"/>
      <c r="BL68" s="246" t="s">
        <v>110</v>
      </c>
      <c r="BM68" s="247"/>
      <c r="BN68" s="248"/>
      <c r="BO68" s="246">
        <v>50</v>
      </c>
      <c r="BP68" s="247"/>
      <c r="BQ68" s="248"/>
      <c r="BR68" s="279" t="s">
        <v>108</v>
      </c>
      <c r="BS68" s="280"/>
      <c r="BT68" s="281"/>
      <c r="BU68" s="279">
        <v>40</v>
      </c>
      <c r="BV68" s="280"/>
      <c r="BW68" s="281"/>
    </row>
    <row r="69" spans="47:75" ht="13.5" hidden="1">
      <c r="AU69" s="206"/>
      <c r="AV69" s="206"/>
      <c r="AW69" s="206"/>
      <c r="AX69" s="206"/>
      <c r="AY69" s="206"/>
      <c r="AZ69" s="249"/>
      <c r="BA69" s="250"/>
      <c r="BB69" s="251"/>
      <c r="BC69" s="249"/>
      <c r="BD69" s="250"/>
      <c r="BE69" s="251"/>
      <c r="BF69" s="249"/>
      <c r="BG69" s="250"/>
      <c r="BH69" s="251"/>
      <c r="BI69" s="249"/>
      <c r="BJ69" s="250"/>
      <c r="BK69" s="251"/>
      <c r="BL69" s="249"/>
      <c r="BM69" s="250"/>
      <c r="BN69" s="251"/>
      <c r="BO69" s="249"/>
      <c r="BP69" s="250"/>
      <c r="BQ69" s="251"/>
      <c r="BR69" s="282"/>
      <c r="BS69" s="283"/>
      <c r="BT69" s="284"/>
      <c r="BU69" s="282"/>
      <c r="BV69" s="283"/>
      <c r="BW69" s="284"/>
    </row>
    <row r="70" spans="47:75" ht="13.5" hidden="1">
      <c r="AU70" s="206" t="s">
        <v>58</v>
      </c>
      <c r="AV70" s="206"/>
      <c r="AW70" s="206"/>
      <c r="AX70" s="206"/>
      <c r="AY70" s="206"/>
      <c r="AZ70" s="246">
        <v>100</v>
      </c>
      <c r="BA70" s="247"/>
      <c r="BB70" s="248"/>
      <c r="BC70" s="246">
        <v>50</v>
      </c>
      <c r="BD70" s="247"/>
      <c r="BE70" s="248"/>
      <c r="BF70" s="246">
        <v>75</v>
      </c>
      <c r="BG70" s="247"/>
      <c r="BH70" s="248"/>
      <c r="BI70" s="246">
        <v>50</v>
      </c>
      <c r="BJ70" s="247"/>
      <c r="BK70" s="248"/>
      <c r="BL70" s="246" t="s">
        <v>110</v>
      </c>
      <c r="BM70" s="247"/>
      <c r="BN70" s="248"/>
      <c r="BO70" s="246">
        <v>50</v>
      </c>
      <c r="BP70" s="247"/>
      <c r="BQ70" s="248"/>
      <c r="BR70" s="279" t="s">
        <v>108</v>
      </c>
      <c r="BS70" s="280"/>
      <c r="BT70" s="281"/>
      <c r="BU70" s="279">
        <v>40</v>
      </c>
      <c r="BV70" s="280"/>
      <c r="BW70" s="281"/>
    </row>
    <row r="71" spans="3:75" ht="13.5" hidden="1">
      <c r="C71" t="s">
        <v>57</v>
      </c>
      <c r="AU71" s="206"/>
      <c r="AV71" s="206"/>
      <c r="AW71" s="206"/>
      <c r="AX71" s="206"/>
      <c r="AY71" s="206"/>
      <c r="AZ71" s="249"/>
      <c r="BA71" s="250"/>
      <c r="BB71" s="251"/>
      <c r="BC71" s="249"/>
      <c r="BD71" s="250"/>
      <c r="BE71" s="251"/>
      <c r="BF71" s="249"/>
      <c r="BG71" s="250"/>
      <c r="BH71" s="251"/>
      <c r="BI71" s="249"/>
      <c r="BJ71" s="250"/>
      <c r="BK71" s="251"/>
      <c r="BL71" s="249"/>
      <c r="BM71" s="250"/>
      <c r="BN71" s="251"/>
      <c r="BO71" s="249"/>
      <c r="BP71" s="250"/>
      <c r="BQ71" s="251"/>
      <c r="BR71" s="282"/>
      <c r="BS71" s="283"/>
      <c r="BT71" s="284"/>
      <c r="BU71" s="282"/>
      <c r="BV71" s="283"/>
      <c r="BW71" s="284"/>
    </row>
    <row r="72" spans="3:75" ht="13.5" hidden="1">
      <c r="C72" t="s">
        <v>58</v>
      </c>
      <c r="AU72" s="206" t="s">
        <v>59</v>
      </c>
      <c r="AV72" s="206"/>
      <c r="AW72" s="206"/>
      <c r="AX72" s="206"/>
      <c r="AY72" s="206"/>
      <c r="AZ72" s="246">
        <v>100</v>
      </c>
      <c r="BA72" s="247"/>
      <c r="BB72" s="248"/>
      <c r="BC72" s="246">
        <v>50</v>
      </c>
      <c r="BD72" s="247"/>
      <c r="BE72" s="248"/>
      <c r="BF72" s="246">
        <v>75</v>
      </c>
      <c r="BG72" s="247"/>
      <c r="BH72" s="248"/>
      <c r="BI72" s="246">
        <v>50</v>
      </c>
      <c r="BJ72" s="247"/>
      <c r="BK72" s="248"/>
      <c r="BL72" s="246" t="s">
        <v>110</v>
      </c>
      <c r="BM72" s="247"/>
      <c r="BN72" s="248"/>
      <c r="BO72" s="246">
        <v>50</v>
      </c>
      <c r="BP72" s="247"/>
      <c r="BQ72" s="248"/>
      <c r="BR72" s="279" t="s">
        <v>109</v>
      </c>
      <c r="BS72" s="280"/>
      <c r="BT72" s="281"/>
      <c r="BU72" s="279">
        <v>40</v>
      </c>
      <c r="BV72" s="280"/>
      <c r="BW72" s="281"/>
    </row>
    <row r="73" spans="3:75" ht="13.5" hidden="1">
      <c r="C73" t="s">
        <v>59</v>
      </c>
      <c r="AU73" s="206"/>
      <c r="AV73" s="206"/>
      <c r="AW73" s="206"/>
      <c r="AX73" s="206"/>
      <c r="AY73" s="206"/>
      <c r="AZ73" s="249"/>
      <c r="BA73" s="250"/>
      <c r="BB73" s="251"/>
      <c r="BC73" s="249"/>
      <c r="BD73" s="250"/>
      <c r="BE73" s="251"/>
      <c r="BF73" s="249"/>
      <c r="BG73" s="250"/>
      <c r="BH73" s="251"/>
      <c r="BI73" s="249"/>
      <c r="BJ73" s="250"/>
      <c r="BK73" s="251"/>
      <c r="BL73" s="249"/>
      <c r="BM73" s="250"/>
      <c r="BN73" s="251"/>
      <c r="BO73" s="249"/>
      <c r="BP73" s="250"/>
      <c r="BQ73" s="251"/>
      <c r="BR73" s="282"/>
      <c r="BS73" s="283"/>
      <c r="BT73" s="284"/>
      <c r="BU73" s="282"/>
      <c r="BV73" s="283"/>
      <c r="BW73" s="284"/>
    </row>
    <row r="74" spans="3:75" ht="13.5" hidden="1">
      <c r="C74" t="s">
        <v>60</v>
      </c>
      <c r="AU74" s="206" t="s">
        <v>60</v>
      </c>
      <c r="AV74" s="206"/>
      <c r="AW74" s="206"/>
      <c r="AX74" s="206"/>
      <c r="AY74" s="206"/>
      <c r="AZ74" s="246">
        <v>100</v>
      </c>
      <c r="BA74" s="247"/>
      <c r="BB74" s="248"/>
      <c r="BC74" s="246">
        <v>50</v>
      </c>
      <c r="BD74" s="247"/>
      <c r="BE74" s="248"/>
      <c r="BF74" s="246">
        <v>75</v>
      </c>
      <c r="BG74" s="247"/>
      <c r="BH74" s="248"/>
      <c r="BI74" s="246">
        <v>50</v>
      </c>
      <c r="BJ74" s="247"/>
      <c r="BK74" s="248"/>
      <c r="BL74" s="246" t="s">
        <v>110</v>
      </c>
      <c r="BM74" s="247"/>
      <c r="BN74" s="248"/>
      <c r="BO74" s="246">
        <v>50</v>
      </c>
      <c r="BP74" s="247"/>
      <c r="BQ74" s="248"/>
      <c r="BR74" s="279" t="s">
        <v>109</v>
      </c>
      <c r="BS74" s="280"/>
      <c r="BT74" s="281"/>
      <c r="BU74" s="279">
        <v>30</v>
      </c>
      <c r="BV74" s="280"/>
      <c r="BW74" s="281"/>
    </row>
    <row r="75" spans="3:75" ht="13.5" hidden="1">
      <c r="C75" t="s">
        <v>61</v>
      </c>
      <c r="AU75" s="206"/>
      <c r="AV75" s="206"/>
      <c r="AW75" s="206"/>
      <c r="AX75" s="206"/>
      <c r="AY75" s="206"/>
      <c r="AZ75" s="249"/>
      <c r="BA75" s="250"/>
      <c r="BB75" s="251"/>
      <c r="BC75" s="249"/>
      <c r="BD75" s="250"/>
      <c r="BE75" s="251"/>
      <c r="BF75" s="249"/>
      <c r="BG75" s="250"/>
      <c r="BH75" s="251"/>
      <c r="BI75" s="249"/>
      <c r="BJ75" s="250"/>
      <c r="BK75" s="251"/>
      <c r="BL75" s="249"/>
      <c r="BM75" s="250"/>
      <c r="BN75" s="251"/>
      <c r="BO75" s="249"/>
      <c r="BP75" s="250"/>
      <c r="BQ75" s="251"/>
      <c r="BR75" s="282"/>
      <c r="BS75" s="283"/>
      <c r="BT75" s="284"/>
      <c r="BU75" s="282"/>
      <c r="BV75" s="283"/>
      <c r="BW75" s="284"/>
    </row>
    <row r="76" spans="3:75" ht="13.5" hidden="1">
      <c r="C76" t="s">
        <v>62</v>
      </c>
      <c r="AU76" s="206" t="s">
        <v>61</v>
      </c>
      <c r="AV76" s="206"/>
      <c r="AW76" s="206"/>
      <c r="AX76" s="206"/>
      <c r="AY76" s="206"/>
      <c r="AZ76" s="246">
        <v>100</v>
      </c>
      <c r="BA76" s="247"/>
      <c r="BB76" s="248"/>
      <c r="BC76" s="246">
        <v>50</v>
      </c>
      <c r="BD76" s="247"/>
      <c r="BE76" s="248"/>
      <c r="BF76" s="246">
        <v>75</v>
      </c>
      <c r="BG76" s="247"/>
      <c r="BH76" s="248"/>
      <c r="BI76" s="246">
        <v>50</v>
      </c>
      <c r="BJ76" s="247"/>
      <c r="BK76" s="248"/>
      <c r="BL76" s="246" t="s">
        <v>110</v>
      </c>
      <c r="BM76" s="247"/>
      <c r="BN76" s="248"/>
      <c r="BO76" s="246">
        <v>50</v>
      </c>
      <c r="BP76" s="247"/>
      <c r="BQ76" s="248"/>
      <c r="BR76" s="279" t="s">
        <v>109</v>
      </c>
      <c r="BS76" s="280"/>
      <c r="BT76" s="281"/>
      <c r="BU76" s="279">
        <v>30</v>
      </c>
      <c r="BV76" s="280"/>
      <c r="BW76" s="281"/>
    </row>
    <row r="77" spans="3:75" ht="13.5" hidden="1">
      <c r="C77" t="s">
        <v>65</v>
      </c>
      <c r="AU77" s="206"/>
      <c r="AV77" s="206"/>
      <c r="AW77" s="206"/>
      <c r="AX77" s="206"/>
      <c r="AY77" s="206"/>
      <c r="AZ77" s="249"/>
      <c r="BA77" s="250"/>
      <c r="BB77" s="251"/>
      <c r="BC77" s="249"/>
      <c r="BD77" s="250"/>
      <c r="BE77" s="251"/>
      <c r="BF77" s="249"/>
      <c r="BG77" s="250"/>
      <c r="BH77" s="251"/>
      <c r="BI77" s="249"/>
      <c r="BJ77" s="250"/>
      <c r="BK77" s="251"/>
      <c r="BL77" s="249"/>
      <c r="BM77" s="250"/>
      <c r="BN77" s="251"/>
      <c r="BO77" s="249"/>
      <c r="BP77" s="250"/>
      <c r="BQ77" s="251"/>
      <c r="BR77" s="282"/>
      <c r="BS77" s="283"/>
      <c r="BT77" s="284"/>
      <c r="BU77" s="282"/>
      <c r="BV77" s="283"/>
      <c r="BW77" s="284"/>
    </row>
    <row r="78" spans="3:75" ht="13.5" hidden="1">
      <c r="C78" t="s">
        <v>64</v>
      </c>
      <c r="AU78" s="206" t="s">
        <v>62</v>
      </c>
      <c r="AV78" s="206"/>
      <c r="AW78" s="206"/>
      <c r="AX78" s="206"/>
      <c r="AY78" s="206"/>
      <c r="AZ78" s="246">
        <v>100</v>
      </c>
      <c r="BA78" s="247"/>
      <c r="BB78" s="248"/>
      <c r="BC78" s="246">
        <v>50</v>
      </c>
      <c r="BD78" s="247"/>
      <c r="BE78" s="248"/>
      <c r="BF78" s="246">
        <v>75</v>
      </c>
      <c r="BG78" s="247"/>
      <c r="BH78" s="248"/>
      <c r="BI78" s="246">
        <v>50</v>
      </c>
      <c r="BJ78" s="247"/>
      <c r="BK78" s="248"/>
      <c r="BL78" s="246" t="s">
        <v>110</v>
      </c>
      <c r="BM78" s="247"/>
      <c r="BN78" s="248"/>
      <c r="BO78" s="246">
        <v>50</v>
      </c>
      <c r="BP78" s="247"/>
      <c r="BQ78" s="248"/>
      <c r="BR78" s="279" t="s">
        <v>109</v>
      </c>
      <c r="BS78" s="280"/>
      <c r="BT78" s="281"/>
      <c r="BU78" s="279">
        <v>30</v>
      </c>
      <c r="BV78" s="280"/>
      <c r="BW78" s="281"/>
    </row>
    <row r="79" spans="47:75" ht="13.5" hidden="1">
      <c r="AU79" s="206"/>
      <c r="AV79" s="206"/>
      <c r="AW79" s="206"/>
      <c r="AX79" s="206"/>
      <c r="AY79" s="206"/>
      <c r="AZ79" s="249"/>
      <c r="BA79" s="250"/>
      <c r="BB79" s="251"/>
      <c r="BC79" s="249"/>
      <c r="BD79" s="250"/>
      <c r="BE79" s="251"/>
      <c r="BF79" s="249"/>
      <c r="BG79" s="250"/>
      <c r="BH79" s="251"/>
      <c r="BI79" s="249"/>
      <c r="BJ79" s="250"/>
      <c r="BK79" s="251"/>
      <c r="BL79" s="249"/>
      <c r="BM79" s="250"/>
      <c r="BN79" s="251"/>
      <c r="BO79" s="249"/>
      <c r="BP79" s="250"/>
      <c r="BQ79" s="251"/>
      <c r="BR79" s="282"/>
      <c r="BS79" s="283"/>
      <c r="BT79" s="284"/>
      <c r="BU79" s="282"/>
      <c r="BV79" s="283"/>
      <c r="BW79" s="284"/>
    </row>
    <row r="80" spans="47:75" ht="13.5" hidden="1">
      <c r="AU80" s="206" t="s">
        <v>65</v>
      </c>
      <c r="AV80" s="206"/>
      <c r="AW80" s="206"/>
      <c r="AX80" s="206"/>
      <c r="AY80" s="206"/>
      <c r="AZ80" s="246">
        <v>100</v>
      </c>
      <c r="BA80" s="247"/>
      <c r="BB80" s="248"/>
      <c r="BC80" s="246">
        <v>50</v>
      </c>
      <c r="BD80" s="247"/>
      <c r="BE80" s="248"/>
      <c r="BF80" s="246">
        <v>75</v>
      </c>
      <c r="BG80" s="247"/>
      <c r="BH80" s="248"/>
      <c r="BI80" s="246">
        <v>50</v>
      </c>
      <c r="BJ80" s="247"/>
      <c r="BK80" s="248"/>
      <c r="BL80" s="246" t="s">
        <v>110</v>
      </c>
      <c r="BM80" s="247"/>
      <c r="BN80" s="248"/>
      <c r="BO80" s="246">
        <v>50</v>
      </c>
      <c r="BP80" s="247"/>
      <c r="BQ80" s="248"/>
      <c r="BR80" s="279" t="s">
        <v>108</v>
      </c>
      <c r="BS80" s="280"/>
      <c r="BT80" s="281"/>
      <c r="BU80" s="279">
        <v>30</v>
      </c>
      <c r="BV80" s="280"/>
      <c r="BW80" s="281"/>
    </row>
    <row r="81" spans="3:75" ht="13.5" hidden="1">
      <c r="C81" t="s">
        <v>90</v>
      </c>
      <c r="AU81" s="206"/>
      <c r="AV81" s="206"/>
      <c r="AW81" s="206"/>
      <c r="AX81" s="206"/>
      <c r="AY81" s="206"/>
      <c r="AZ81" s="249"/>
      <c r="BA81" s="250"/>
      <c r="BB81" s="251"/>
      <c r="BC81" s="249"/>
      <c r="BD81" s="250"/>
      <c r="BE81" s="251"/>
      <c r="BF81" s="249"/>
      <c r="BG81" s="250"/>
      <c r="BH81" s="251"/>
      <c r="BI81" s="249"/>
      <c r="BJ81" s="250"/>
      <c r="BK81" s="251"/>
      <c r="BL81" s="249"/>
      <c r="BM81" s="250"/>
      <c r="BN81" s="251"/>
      <c r="BO81" s="249"/>
      <c r="BP81" s="250"/>
      <c r="BQ81" s="251"/>
      <c r="BR81" s="282"/>
      <c r="BS81" s="283"/>
      <c r="BT81" s="284"/>
      <c r="BU81" s="282"/>
      <c r="BV81" s="283"/>
      <c r="BW81" s="284"/>
    </row>
    <row r="82" spans="3:75" ht="13.5" hidden="1">
      <c r="C82" t="s">
        <v>91</v>
      </c>
      <c r="AU82" s="206" t="s">
        <v>66</v>
      </c>
      <c r="AV82" s="206"/>
      <c r="AW82" s="206"/>
      <c r="AX82" s="206"/>
      <c r="AY82" s="206"/>
      <c r="AZ82" s="246">
        <v>100</v>
      </c>
      <c r="BA82" s="247"/>
      <c r="BB82" s="248"/>
      <c r="BC82" s="246">
        <v>50</v>
      </c>
      <c r="BD82" s="247"/>
      <c r="BE82" s="248"/>
      <c r="BF82" s="246">
        <v>75</v>
      </c>
      <c r="BG82" s="247"/>
      <c r="BH82" s="248"/>
      <c r="BI82" s="246">
        <v>50</v>
      </c>
      <c r="BJ82" s="247"/>
      <c r="BK82" s="248"/>
      <c r="BL82" s="246" t="s">
        <v>110</v>
      </c>
      <c r="BM82" s="247"/>
      <c r="BN82" s="248"/>
      <c r="BO82" s="246">
        <v>50</v>
      </c>
      <c r="BP82" s="247"/>
      <c r="BQ82" s="248"/>
      <c r="BR82" s="279" t="s">
        <v>109</v>
      </c>
      <c r="BS82" s="280"/>
      <c r="BT82" s="281"/>
      <c r="BU82" s="279">
        <v>30</v>
      </c>
      <c r="BV82" s="280"/>
      <c r="BW82" s="281"/>
    </row>
    <row r="83" spans="3:75" ht="13.5" hidden="1">
      <c r="C83" t="s">
        <v>92</v>
      </c>
      <c r="AU83" s="206"/>
      <c r="AV83" s="206"/>
      <c r="AW83" s="206"/>
      <c r="AX83" s="206"/>
      <c r="AY83" s="206"/>
      <c r="AZ83" s="249"/>
      <c r="BA83" s="250"/>
      <c r="BB83" s="251"/>
      <c r="BC83" s="249"/>
      <c r="BD83" s="250"/>
      <c r="BE83" s="251"/>
      <c r="BF83" s="249"/>
      <c r="BG83" s="250"/>
      <c r="BH83" s="251"/>
      <c r="BI83" s="249"/>
      <c r="BJ83" s="250"/>
      <c r="BK83" s="251"/>
      <c r="BL83" s="249"/>
      <c r="BM83" s="250"/>
      <c r="BN83" s="251"/>
      <c r="BO83" s="249"/>
      <c r="BP83" s="250"/>
      <c r="BQ83" s="251"/>
      <c r="BR83" s="282"/>
      <c r="BS83" s="283"/>
      <c r="BT83" s="284"/>
      <c r="BU83" s="282"/>
      <c r="BV83" s="283"/>
      <c r="BW83" s="284"/>
    </row>
    <row r="84" ht="13.5" hidden="1">
      <c r="C84" t="s">
        <v>93</v>
      </c>
    </row>
    <row r="85" ht="13.5" hidden="1"/>
    <row r="86" ht="13.5">
      <c r="B86" t="s">
        <v>125</v>
      </c>
    </row>
    <row r="87" ht="13.5">
      <c r="B87" t="s">
        <v>126</v>
      </c>
    </row>
    <row r="88" ht="13.5">
      <c r="B88" t="s">
        <v>127</v>
      </c>
    </row>
    <row r="89" ht="13.5">
      <c r="B89" t="s">
        <v>128</v>
      </c>
    </row>
    <row r="90" ht="13.5">
      <c r="D90" t="s">
        <v>143</v>
      </c>
    </row>
    <row r="91" ht="13.5">
      <c r="B91" t="s">
        <v>130</v>
      </c>
    </row>
    <row r="92" ht="13.5">
      <c r="B92" t="s">
        <v>131</v>
      </c>
    </row>
    <row r="93" ht="13.5">
      <c r="B93" t="s">
        <v>129</v>
      </c>
    </row>
    <row r="94" ht="13.5">
      <c r="B94" t="s">
        <v>132</v>
      </c>
    </row>
    <row r="95" ht="13.5">
      <c r="B95" t="s">
        <v>133</v>
      </c>
    </row>
    <row r="96" ht="13.5">
      <c r="B96" t="s">
        <v>134</v>
      </c>
    </row>
  </sheetData>
  <sheetProtection/>
  <mergeCells count="376">
    <mergeCell ref="BR82:BT83"/>
    <mergeCell ref="BU82:BW83"/>
    <mergeCell ref="AZ82:BB83"/>
    <mergeCell ref="BC82:BE83"/>
    <mergeCell ref="BF82:BH83"/>
    <mergeCell ref="BI82:BK83"/>
    <mergeCell ref="BL82:BN83"/>
    <mergeCell ref="BO82:BQ83"/>
    <mergeCell ref="BR78:BT79"/>
    <mergeCell ref="BU78:BW79"/>
    <mergeCell ref="AZ80:BB81"/>
    <mergeCell ref="BC80:BE81"/>
    <mergeCell ref="BF80:BH81"/>
    <mergeCell ref="BI80:BK81"/>
    <mergeCell ref="BL80:BN81"/>
    <mergeCell ref="BO80:BQ81"/>
    <mergeCell ref="BR80:BT81"/>
    <mergeCell ref="BU80:BW81"/>
    <mergeCell ref="AZ78:BB79"/>
    <mergeCell ref="BC78:BE79"/>
    <mergeCell ref="BF78:BH79"/>
    <mergeCell ref="BI78:BK79"/>
    <mergeCell ref="BL78:BN79"/>
    <mergeCell ref="BO78:BQ79"/>
    <mergeCell ref="BR74:BT75"/>
    <mergeCell ref="BU74:BW75"/>
    <mergeCell ref="AZ76:BB77"/>
    <mergeCell ref="BC76:BE77"/>
    <mergeCell ref="BF76:BH77"/>
    <mergeCell ref="BI76:BK77"/>
    <mergeCell ref="BL76:BN77"/>
    <mergeCell ref="BO76:BQ77"/>
    <mergeCell ref="BR76:BT77"/>
    <mergeCell ref="BU76:BW77"/>
    <mergeCell ref="AZ74:BB75"/>
    <mergeCell ref="BC74:BE75"/>
    <mergeCell ref="BF74:BH75"/>
    <mergeCell ref="BI74:BK75"/>
    <mergeCell ref="BL74:BN75"/>
    <mergeCell ref="BO74:BQ75"/>
    <mergeCell ref="BU70:BW71"/>
    <mergeCell ref="AZ72:BB73"/>
    <mergeCell ref="BC72:BE73"/>
    <mergeCell ref="BF72:BH73"/>
    <mergeCell ref="BI72:BK73"/>
    <mergeCell ref="BL72:BN73"/>
    <mergeCell ref="BO72:BQ73"/>
    <mergeCell ref="BR72:BT73"/>
    <mergeCell ref="BU72:BW73"/>
    <mergeCell ref="BC70:BE71"/>
    <mergeCell ref="BF70:BH71"/>
    <mergeCell ref="BI70:BK71"/>
    <mergeCell ref="BL70:BN71"/>
    <mergeCell ref="BO70:BQ71"/>
    <mergeCell ref="BR70:BT71"/>
    <mergeCell ref="CG12:CH15"/>
    <mergeCell ref="CG16:CH17"/>
    <mergeCell ref="CG18:CH20"/>
    <mergeCell ref="CG21:CH22"/>
    <mergeCell ref="CG23:CH24"/>
    <mergeCell ref="AN12:AO15"/>
    <mergeCell ref="AP12:AT15"/>
    <mergeCell ref="AU12:AY15"/>
    <mergeCell ref="AZ12:BD15"/>
    <mergeCell ref="BE12:BH15"/>
    <mergeCell ref="CG25:CH27"/>
    <mergeCell ref="BI15:BK15"/>
    <mergeCell ref="BL15:BN15"/>
    <mergeCell ref="BO15:BQ15"/>
    <mergeCell ref="BR15:BT15"/>
    <mergeCell ref="BI12:BN14"/>
    <mergeCell ref="BI16:BK17"/>
    <mergeCell ref="BL18:BN20"/>
    <mergeCell ref="BI18:BK20"/>
    <mergeCell ref="BI21:BK22"/>
    <mergeCell ref="BL21:BN22"/>
    <mergeCell ref="BL16:BN17"/>
    <mergeCell ref="BO12:BT14"/>
    <mergeCell ref="BR16:BT17"/>
    <mergeCell ref="BR18:BT20"/>
    <mergeCell ref="BR21:BT22"/>
    <mergeCell ref="BR23:BT24"/>
    <mergeCell ref="BO30:BQ31"/>
    <mergeCell ref="BO16:BQ17"/>
    <mergeCell ref="BO18:BQ20"/>
    <mergeCell ref="BO21:BQ22"/>
    <mergeCell ref="BU30:BW31"/>
    <mergeCell ref="BX30:BZ31"/>
    <mergeCell ref="BO23:BQ24"/>
    <mergeCell ref="BO25:BQ27"/>
    <mergeCell ref="BO28:BQ29"/>
    <mergeCell ref="BU32:BW33"/>
    <mergeCell ref="BX32:BZ33"/>
    <mergeCell ref="BO32:BQ33"/>
    <mergeCell ref="BU15:BW15"/>
    <mergeCell ref="BX15:BZ15"/>
    <mergeCell ref="BU21:BW22"/>
    <mergeCell ref="BX21:BZ22"/>
    <mergeCell ref="BR25:BT27"/>
    <mergeCell ref="BR28:BT29"/>
    <mergeCell ref="BX23:BZ24"/>
    <mergeCell ref="BU25:BW27"/>
    <mergeCell ref="BX25:BZ27"/>
    <mergeCell ref="BU28:BW29"/>
    <mergeCell ref="CA30:CC31"/>
    <mergeCell ref="CD30:CF31"/>
    <mergeCell ref="CA32:CC33"/>
    <mergeCell ref="CD32:CF33"/>
    <mergeCell ref="CA12:CF14"/>
    <mergeCell ref="BU12:BZ14"/>
    <mergeCell ref="BX16:BZ17"/>
    <mergeCell ref="BU16:BW17"/>
    <mergeCell ref="BU18:BW20"/>
    <mergeCell ref="BX18:BZ20"/>
    <mergeCell ref="CA23:CC24"/>
    <mergeCell ref="BE28:BH29"/>
    <mergeCell ref="CA25:CC27"/>
    <mergeCell ref="CD25:CF27"/>
    <mergeCell ref="CA28:CC29"/>
    <mergeCell ref="CD28:CF29"/>
    <mergeCell ref="BX28:BZ29"/>
    <mergeCell ref="BI23:BK24"/>
    <mergeCell ref="BL23:BN24"/>
    <mergeCell ref="CA16:CC17"/>
    <mergeCell ref="CD16:CF17"/>
    <mergeCell ref="CD18:CF20"/>
    <mergeCell ref="CA18:CC20"/>
    <mergeCell ref="CA21:CC22"/>
    <mergeCell ref="CD21:CF22"/>
    <mergeCell ref="CG28:CH29"/>
    <mergeCell ref="CG30:CH31"/>
    <mergeCell ref="BO8:BS9"/>
    <mergeCell ref="BZ8:CG9"/>
    <mergeCell ref="BT8:BY9"/>
    <mergeCell ref="BE16:BH17"/>
    <mergeCell ref="BE18:BH20"/>
    <mergeCell ref="BE21:BH22"/>
    <mergeCell ref="BE23:BH24"/>
    <mergeCell ref="BE25:BH27"/>
    <mergeCell ref="CG32:CH33"/>
    <mergeCell ref="CD23:CF24"/>
    <mergeCell ref="CA15:CC15"/>
    <mergeCell ref="CD15:CF15"/>
    <mergeCell ref="AZ64:BE65"/>
    <mergeCell ref="AZ66:BB67"/>
    <mergeCell ref="BC66:BE67"/>
    <mergeCell ref="BF64:BK65"/>
    <mergeCell ref="BF66:BH67"/>
    <mergeCell ref="BR66:BT67"/>
    <mergeCell ref="AU68:AY69"/>
    <mergeCell ref="AU70:AY71"/>
    <mergeCell ref="AU72:AY73"/>
    <mergeCell ref="AU74:AY75"/>
    <mergeCell ref="BU23:BW24"/>
    <mergeCell ref="BI66:BK67"/>
    <mergeCell ref="BL64:BQ65"/>
    <mergeCell ref="BL66:BN67"/>
    <mergeCell ref="BO66:BQ67"/>
    <mergeCell ref="BR64:BW65"/>
    <mergeCell ref="BU66:BW67"/>
    <mergeCell ref="BR32:BT33"/>
    <mergeCell ref="AU76:AY77"/>
    <mergeCell ref="AU78:AY79"/>
    <mergeCell ref="AU80:AY81"/>
    <mergeCell ref="AU82:AY83"/>
    <mergeCell ref="AZ68:BB69"/>
    <mergeCell ref="BC68:BE69"/>
    <mergeCell ref="BF68:BH69"/>
    <mergeCell ref="BI68:BK69"/>
    <mergeCell ref="BL68:BN69"/>
    <mergeCell ref="BI25:BK27"/>
    <mergeCell ref="BL25:BN27"/>
    <mergeCell ref="BI28:BK29"/>
    <mergeCell ref="BL28:BN29"/>
    <mergeCell ref="BO68:BQ69"/>
    <mergeCell ref="BI30:BK31"/>
    <mergeCell ref="BL30:BN31"/>
    <mergeCell ref="BI32:BK33"/>
    <mergeCell ref="BL32:BN33"/>
    <mergeCell ref="BR68:BT69"/>
    <mergeCell ref="Z39:AH40"/>
    <mergeCell ref="Z41:AH43"/>
    <mergeCell ref="Z44:AH45"/>
    <mergeCell ref="Z46:AH47"/>
    <mergeCell ref="Z48:AH50"/>
    <mergeCell ref="Z51:AH52"/>
    <mergeCell ref="AI46:AK47"/>
    <mergeCell ref="AI48:AK50"/>
    <mergeCell ref="AI51:AK52"/>
    <mergeCell ref="AI53:AK54"/>
    <mergeCell ref="AI55:AK56"/>
    <mergeCell ref="AI20:AK21"/>
    <mergeCell ref="AI22:AK23"/>
    <mergeCell ref="AI24:AK25"/>
    <mergeCell ref="AI26:AK27"/>
    <mergeCell ref="AI28:AK29"/>
    <mergeCell ref="AI15:AK17"/>
    <mergeCell ref="AI18:AK19"/>
    <mergeCell ref="AI36:AK38"/>
    <mergeCell ref="AI39:AK40"/>
    <mergeCell ref="AI41:AK43"/>
    <mergeCell ref="AI44:AK45"/>
    <mergeCell ref="AI30:AK31"/>
    <mergeCell ref="AI32:AK33"/>
    <mergeCell ref="K51:P51"/>
    <mergeCell ref="K52:P52"/>
    <mergeCell ref="K55:P55"/>
    <mergeCell ref="Q48:Y50"/>
    <mergeCell ref="Q51:Y52"/>
    <mergeCell ref="Q53:Y54"/>
    <mergeCell ref="Q55:Y56"/>
    <mergeCell ref="C48:D50"/>
    <mergeCell ref="E48:J50"/>
    <mergeCell ref="K48:P48"/>
    <mergeCell ref="K49:P49"/>
    <mergeCell ref="K50:P50"/>
    <mergeCell ref="T11:X12"/>
    <mergeCell ref="C41:D43"/>
    <mergeCell ref="E41:J43"/>
    <mergeCell ref="K41:P41"/>
    <mergeCell ref="K42:P42"/>
    <mergeCell ref="K43:P43"/>
    <mergeCell ref="T7:X8"/>
    <mergeCell ref="C55:D56"/>
    <mergeCell ref="E55:J56"/>
    <mergeCell ref="K56:P56"/>
    <mergeCell ref="Z55:AH56"/>
    <mergeCell ref="C53:D54"/>
    <mergeCell ref="E53:J54"/>
    <mergeCell ref="K53:P54"/>
    <mergeCell ref="Z53:AH54"/>
    <mergeCell ref="C2:CG3"/>
    <mergeCell ref="I5:AK6"/>
    <mergeCell ref="AN8:AS9"/>
    <mergeCell ref="AT8:AZ9"/>
    <mergeCell ref="BB8:BG9"/>
    <mergeCell ref="BH8:BM9"/>
    <mergeCell ref="C5:H6"/>
    <mergeCell ref="C7:H8"/>
    <mergeCell ref="I7:S8"/>
    <mergeCell ref="AP16:AT17"/>
    <mergeCell ref="AP18:AT20"/>
    <mergeCell ref="AP21:AT22"/>
    <mergeCell ref="AP23:AT24"/>
    <mergeCell ref="C51:D52"/>
    <mergeCell ref="E51:J52"/>
    <mergeCell ref="AP25:AT27"/>
    <mergeCell ref="AP28:AT29"/>
    <mergeCell ref="AP30:AT31"/>
    <mergeCell ref="K46:P46"/>
    <mergeCell ref="K47:P47"/>
    <mergeCell ref="AP32:AT33"/>
    <mergeCell ref="AN16:AO17"/>
    <mergeCell ref="AN18:AO20"/>
    <mergeCell ref="AN21:AO22"/>
    <mergeCell ref="C46:D47"/>
    <mergeCell ref="E46:J47"/>
    <mergeCell ref="Q46:Y47"/>
    <mergeCell ref="AN23:AO24"/>
    <mergeCell ref="AN25:AO27"/>
    <mergeCell ref="AU23:AY23"/>
    <mergeCell ref="AN28:AO29"/>
    <mergeCell ref="AN30:AO31"/>
    <mergeCell ref="AN32:AO33"/>
    <mergeCell ref="C44:D45"/>
    <mergeCell ref="E44:J45"/>
    <mergeCell ref="K44:P45"/>
    <mergeCell ref="Q41:Y43"/>
    <mergeCell ref="Q44:Y45"/>
    <mergeCell ref="Q32:V33"/>
    <mergeCell ref="C39:D40"/>
    <mergeCell ref="E39:J40"/>
    <mergeCell ref="K39:P40"/>
    <mergeCell ref="Q36:Y38"/>
    <mergeCell ref="Q39:Y40"/>
    <mergeCell ref="AU16:AY17"/>
    <mergeCell ref="AU18:AY18"/>
    <mergeCell ref="AU19:AY19"/>
    <mergeCell ref="AU20:AY20"/>
    <mergeCell ref="AU21:AY22"/>
    <mergeCell ref="K32:P33"/>
    <mergeCell ref="AU24:AY24"/>
    <mergeCell ref="AU25:AY25"/>
    <mergeCell ref="AU26:AY26"/>
    <mergeCell ref="AU27:AY27"/>
    <mergeCell ref="AU28:AY28"/>
    <mergeCell ref="W32:AB33"/>
    <mergeCell ref="AZ28:BD29"/>
    <mergeCell ref="AU29:AY29"/>
    <mergeCell ref="AU30:AY31"/>
    <mergeCell ref="AU32:AY32"/>
    <mergeCell ref="AU33:AY33"/>
    <mergeCell ref="C36:D38"/>
    <mergeCell ref="E36:J38"/>
    <mergeCell ref="K36:P38"/>
    <mergeCell ref="Z36:AH38"/>
    <mergeCell ref="E32:J33"/>
    <mergeCell ref="E30:J31"/>
    <mergeCell ref="K30:P31"/>
    <mergeCell ref="Q30:V31"/>
    <mergeCell ref="W30:AB31"/>
    <mergeCell ref="AC30:AH31"/>
    <mergeCell ref="AZ16:BD17"/>
    <mergeCell ref="AZ18:BD20"/>
    <mergeCell ref="AZ21:BD22"/>
    <mergeCell ref="AZ23:BD24"/>
    <mergeCell ref="AZ25:BD27"/>
    <mergeCell ref="BE30:BH31"/>
    <mergeCell ref="BE36:BH38"/>
    <mergeCell ref="BI36:BN38"/>
    <mergeCell ref="BO36:BT38"/>
    <mergeCell ref="AC32:AH33"/>
    <mergeCell ref="AZ30:BD31"/>
    <mergeCell ref="AZ32:BD33"/>
    <mergeCell ref="BE32:BH33"/>
    <mergeCell ref="BR30:BT31"/>
    <mergeCell ref="E24:J25"/>
    <mergeCell ref="K24:P25"/>
    <mergeCell ref="Q24:V25"/>
    <mergeCell ref="W24:AB25"/>
    <mergeCell ref="BU68:BW69"/>
    <mergeCell ref="E28:J29"/>
    <mergeCell ref="K28:P29"/>
    <mergeCell ref="Q28:V29"/>
    <mergeCell ref="W28:AB29"/>
    <mergeCell ref="AC28:AH29"/>
    <mergeCell ref="K22:P23"/>
    <mergeCell ref="Q22:V23"/>
    <mergeCell ref="W22:AB23"/>
    <mergeCell ref="AC22:AH23"/>
    <mergeCell ref="AC24:AH25"/>
    <mergeCell ref="E26:J27"/>
    <mergeCell ref="K26:P27"/>
    <mergeCell ref="Q26:V27"/>
    <mergeCell ref="W26:AB27"/>
    <mergeCell ref="AC26:AH27"/>
    <mergeCell ref="C24:D25"/>
    <mergeCell ref="C26:D27"/>
    <mergeCell ref="W18:AB19"/>
    <mergeCell ref="C28:D29"/>
    <mergeCell ref="C30:D31"/>
    <mergeCell ref="C32:D33"/>
    <mergeCell ref="E18:J19"/>
    <mergeCell ref="K18:P19"/>
    <mergeCell ref="Q18:V19"/>
    <mergeCell ref="E20:J21"/>
    <mergeCell ref="Q15:V17"/>
    <mergeCell ref="W15:AB17"/>
    <mergeCell ref="AC15:AH17"/>
    <mergeCell ref="C18:D19"/>
    <mergeCell ref="C20:D21"/>
    <mergeCell ref="C22:D23"/>
    <mergeCell ref="K20:P21"/>
    <mergeCell ref="Q20:V21"/>
    <mergeCell ref="AC20:AH21"/>
    <mergeCell ref="E22:J23"/>
    <mergeCell ref="C11:H12"/>
    <mergeCell ref="I11:S12"/>
    <mergeCell ref="AZ70:BB71"/>
    <mergeCell ref="AZ36:BD38"/>
    <mergeCell ref="AN39:AY41"/>
    <mergeCell ref="AC18:AH19"/>
    <mergeCell ref="W20:AB21"/>
    <mergeCell ref="C15:D17"/>
    <mergeCell ref="E15:J17"/>
    <mergeCell ref="K15:P17"/>
    <mergeCell ref="BU36:BZ38"/>
    <mergeCell ref="CA36:CF38"/>
    <mergeCell ref="CG36:CH38"/>
    <mergeCell ref="AZ39:BD41"/>
    <mergeCell ref="BE39:BH41"/>
    <mergeCell ref="BI39:BN41"/>
    <mergeCell ref="BO39:BT41"/>
    <mergeCell ref="BU39:BZ41"/>
    <mergeCell ref="CA39:CF41"/>
    <mergeCell ref="CG39:CH41"/>
  </mergeCells>
  <conditionalFormatting sqref="C11:S12 C15:AK33 C36:AK56">
    <cfRule type="expression" priority="61" dxfId="0" stopIfTrue="1">
      <formula>$I$7="建物用途"</formula>
    </cfRule>
    <cfRule type="expression" priority="62" dxfId="0" stopIfTrue="1">
      <formula>$I$7=""</formula>
    </cfRule>
  </conditionalFormatting>
  <conditionalFormatting sqref="C15:AK33 C36:AK56">
    <cfRule type="expression" priority="60" dxfId="0" stopIfTrue="1">
      <formula>$I$11=""</formula>
    </cfRule>
  </conditionalFormatting>
  <conditionalFormatting sqref="C36:AK56">
    <cfRule type="expression" priority="59" dxfId="0" stopIfTrue="1">
      <formula>$I$11="標準入力法"</formula>
    </cfRule>
  </conditionalFormatting>
  <conditionalFormatting sqref="C15:AK33">
    <cfRule type="expression" priority="58" dxfId="0" stopIfTrue="1">
      <formula>$I$11="モデル建物法"</formula>
    </cfRule>
  </conditionalFormatting>
  <conditionalFormatting sqref="E18:AK19">
    <cfRule type="expression" priority="57" dxfId="0" stopIfTrue="1">
      <formula>$C$18="□"</formula>
    </cfRule>
  </conditionalFormatting>
  <conditionalFormatting sqref="E20:AK21">
    <cfRule type="expression" priority="56" dxfId="0" stopIfTrue="1">
      <formula>$C$20="□"</formula>
    </cfRule>
  </conditionalFormatting>
  <conditionalFormatting sqref="E22:AK23">
    <cfRule type="expression" priority="55" dxfId="0" stopIfTrue="1">
      <formula>$C$22="□"</formula>
    </cfRule>
  </conditionalFormatting>
  <conditionalFormatting sqref="E24:AK25">
    <cfRule type="expression" priority="54" dxfId="0" stopIfTrue="1">
      <formula>$C$24="□"</formula>
    </cfRule>
  </conditionalFormatting>
  <conditionalFormatting sqref="E26:AK27">
    <cfRule type="expression" priority="53" dxfId="0" stopIfTrue="1">
      <formula>$C$26="□"</formula>
    </cfRule>
  </conditionalFormatting>
  <conditionalFormatting sqref="E28:AK29">
    <cfRule type="expression" priority="52" dxfId="0" stopIfTrue="1">
      <formula>$C$28="□"</formula>
    </cfRule>
  </conditionalFormatting>
  <conditionalFormatting sqref="E30:AK31">
    <cfRule type="expression" priority="51" dxfId="0" stopIfTrue="1">
      <formula>$C$30="□"</formula>
    </cfRule>
  </conditionalFormatting>
  <conditionalFormatting sqref="E32:AK33">
    <cfRule type="expression" priority="50" dxfId="0" stopIfTrue="1">
      <formula>$C$32="□"</formula>
    </cfRule>
  </conditionalFormatting>
  <conditionalFormatting sqref="E39:AK40">
    <cfRule type="expression" priority="49" dxfId="0" stopIfTrue="1">
      <formula>$C$39="□"</formula>
    </cfRule>
  </conditionalFormatting>
  <conditionalFormatting sqref="E41:AK43">
    <cfRule type="expression" priority="48" dxfId="0" stopIfTrue="1">
      <formula>$C$41="□"</formula>
    </cfRule>
  </conditionalFormatting>
  <conditionalFormatting sqref="E44:AK45">
    <cfRule type="expression" priority="47" dxfId="0" stopIfTrue="1">
      <formula>$C$44="□"</formula>
    </cfRule>
  </conditionalFormatting>
  <conditionalFormatting sqref="E46:AK47">
    <cfRule type="expression" priority="46" dxfId="0" stopIfTrue="1">
      <formula>$C$46="□"</formula>
    </cfRule>
  </conditionalFormatting>
  <conditionalFormatting sqref="E48:AK50">
    <cfRule type="expression" priority="45" dxfId="0" stopIfTrue="1">
      <formula>$C$48="□"</formula>
    </cfRule>
  </conditionalFormatting>
  <conditionalFormatting sqref="E51:AK52">
    <cfRule type="expression" priority="44" dxfId="0" stopIfTrue="1">
      <formula>$C$51="□"</formula>
    </cfRule>
  </conditionalFormatting>
  <conditionalFormatting sqref="E53:AK54">
    <cfRule type="expression" priority="43" dxfId="0" stopIfTrue="1">
      <formula>$C$53="□"</formula>
    </cfRule>
  </conditionalFormatting>
  <conditionalFormatting sqref="E55:AK56">
    <cfRule type="expression" priority="42" dxfId="0" stopIfTrue="1">
      <formula>$C$55="□"</formula>
    </cfRule>
  </conditionalFormatting>
  <conditionalFormatting sqref="AN8:AZ9 BB8:BM9 AN39:AY41 AZ36:CH41 AN12:CH33">
    <cfRule type="expression" priority="40" dxfId="0" stopIfTrue="1">
      <formula>$I$7="建築物全体（非住宅部分全体）"</formula>
    </cfRule>
    <cfRule type="expression" priority="41" dxfId="0" stopIfTrue="1">
      <formula>$I$7=""</formula>
    </cfRule>
  </conditionalFormatting>
  <conditionalFormatting sqref="AP16:CH17">
    <cfRule type="expression" priority="37" dxfId="0" stopIfTrue="1">
      <formula>$AN$16="□"</formula>
    </cfRule>
  </conditionalFormatting>
  <conditionalFormatting sqref="AP18:CH20">
    <cfRule type="expression" priority="36" dxfId="0" stopIfTrue="1">
      <formula>$AN$18="□"</formula>
    </cfRule>
  </conditionalFormatting>
  <conditionalFormatting sqref="AP21:CH22">
    <cfRule type="expression" priority="35" dxfId="0" stopIfTrue="1">
      <formula>$AN$21="□"</formula>
    </cfRule>
  </conditionalFormatting>
  <conditionalFormatting sqref="AP23:CH24">
    <cfRule type="expression" priority="34" dxfId="0" stopIfTrue="1">
      <formula>$AN$23="□"</formula>
    </cfRule>
  </conditionalFormatting>
  <conditionalFormatting sqref="AP25:CH27">
    <cfRule type="expression" priority="33" dxfId="0" stopIfTrue="1">
      <formula>$AN$25="□"</formula>
    </cfRule>
  </conditionalFormatting>
  <conditionalFormatting sqref="AP28:CH29">
    <cfRule type="expression" priority="32" dxfId="0" stopIfTrue="1">
      <formula>$AN$28="□"</formula>
    </cfRule>
  </conditionalFormatting>
  <conditionalFormatting sqref="AP30:CH31">
    <cfRule type="expression" priority="31" dxfId="0" stopIfTrue="1">
      <formula>$AN$30="□"</formula>
    </cfRule>
  </conditionalFormatting>
  <conditionalFormatting sqref="AP32:CH33">
    <cfRule type="expression" priority="30" dxfId="0" stopIfTrue="1">
      <formula>$AN$32="□"</formula>
    </cfRule>
  </conditionalFormatting>
  <conditionalFormatting sqref="BE16:CH17">
    <cfRule type="expression" priority="29" dxfId="0" stopIfTrue="1">
      <formula>$AZ$16=""</formula>
    </cfRule>
  </conditionalFormatting>
  <conditionalFormatting sqref="BU16:BZ17">
    <cfRule type="expression" priority="28" dxfId="0" stopIfTrue="1">
      <formula>$AZ$16="標準入力法"</formula>
    </cfRule>
  </conditionalFormatting>
  <conditionalFormatting sqref="BE16:BT17">
    <cfRule type="expression" priority="27" dxfId="0" stopIfTrue="1">
      <formula>$AZ$16="モデル建物法"</formula>
    </cfRule>
  </conditionalFormatting>
  <conditionalFormatting sqref="BE18:CH20">
    <cfRule type="expression" priority="26" dxfId="0" stopIfTrue="1">
      <formula>$AZ$18=""</formula>
    </cfRule>
  </conditionalFormatting>
  <conditionalFormatting sqref="BU18:BZ20">
    <cfRule type="expression" priority="25" dxfId="0" stopIfTrue="1">
      <formula>$AZ$18="標準入力法"</formula>
    </cfRule>
  </conditionalFormatting>
  <conditionalFormatting sqref="BE18:BT20">
    <cfRule type="expression" priority="24" dxfId="0" stopIfTrue="1">
      <formula>$AZ$18="モデル建物法"</formula>
    </cfRule>
  </conditionalFormatting>
  <conditionalFormatting sqref="BE21:CH22">
    <cfRule type="expression" priority="23" dxfId="0" stopIfTrue="1">
      <formula>$AZ$21=""</formula>
    </cfRule>
  </conditionalFormatting>
  <conditionalFormatting sqref="BU21:BZ22">
    <cfRule type="expression" priority="22" dxfId="0" stopIfTrue="1">
      <formula>$AZ$21="標準入力法"</formula>
    </cfRule>
  </conditionalFormatting>
  <conditionalFormatting sqref="BE21:BT22">
    <cfRule type="expression" priority="21" dxfId="0" stopIfTrue="1">
      <formula>$AZ$21="モデル建物法"</formula>
    </cfRule>
  </conditionalFormatting>
  <conditionalFormatting sqref="BE23:CH24">
    <cfRule type="expression" priority="20" dxfId="0" stopIfTrue="1">
      <formula>$AZ$23=""</formula>
    </cfRule>
  </conditionalFormatting>
  <conditionalFormatting sqref="BU23:BZ24">
    <cfRule type="expression" priority="19" dxfId="0" stopIfTrue="1">
      <formula>$AZ$23="標準入力法"</formula>
    </cfRule>
  </conditionalFormatting>
  <conditionalFormatting sqref="BE23:BT24">
    <cfRule type="expression" priority="18" dxfId="0" stopIfTrue="1">
      <formula>$AZ$23="モデル建物法"</formula>
    </cfRule>
  </conditionalFormatting>
  <conditionalFormatting sqref="BE25:CH27">
    <cfRule type="expression" priority="17" dxfId="0" stopIfTrue="1">
      <formula>$AZ$25=""</formula>
    </cfRule>
  </conditionalFormatting>
  <conditionalFormatting sqref="BU25:BZ27">
    <cfRule type="expression" priority="16" dxfId="0" stopIfTrue="1">
      <formula>$AZ$25="標準入力法"</formula>
    </cfRule>
  </conditionalFormatting>
  <conditionalFormatting sqref="BE25:BT27">
    <cfRule type="expression" priority="15" dxfId="0" stopIfTrue="1">
      <formula>$AZ$25="モデル建物法"</formula>
    </cfRule>
  </conditionalFormatting>
  <conditionalFormatting sqref="BE28:CH29">
    <cfRule type="expression" priority="14" dxfId="0" stopIfTrue="1">
      <formula>$AZ$28=""</formula>
    </cfRule>
  </conditionalFormatting>
  <conditionalFormatting sqref="BU28:BZ29">
    <cfRule type="expression" priority="13" dxfId="0" stopIfTrue="1">
      <formula>$AZ$28="標準入力法"</formula>
    </cfRule>
  </conditionalFormatting>
  <conditionalFormatting sqref="BE28:BT29">
    <cfRule type="expression" priority="12" dxfId="0" stopIfTrue="1">
      <formula>$AZ$28="モデル建物法"</formula>
    </cfRule>
  </conditionalFormatting>
  <conditionalFormatting sqref="BE30:CH31">
    <cfRule type="expression" priority="11" dxfId="0" stopIfTrue="1">
      <formula>$AZ$30=""</formula>
    </cfRule>
  </conditionalFormatting>
  <conditionalFormatting sqref="BU30:BZ31">
    <cfRule type="expression" priority="10" dxfId="0" stopIfTrue="1">
      <formula>$AZ$30="標準入力法"</formula>
    </cfRule>
  </conditionalFormatting>
  <conditionalFormatting sqref="BE30:BT31">
    <cfRule type="expression" priority="9" dxfId="0" stopIfTrue="1">
      <formula>$AZ$30="モデル建物法"</formula>
    </cfRule>
  </conditionalFormatting>
  <conditionalFormatting sqref="BE32:CH33">
    <cfRule type="expression" priority="8" dxfId="0" stopIfTrue="1">
      <formula>$AZ$32=""</formula>
    </cfRule>
  </conditionalFormatting>
  <conditionalFormatting sqref="BU32:BZ33">
    <cfRule type="expression" priority="7" dxfId="0" stopIfTrue="1">
      <formula>$AZ$32="標準入力法"</formula>
    </cfRule>
  </conditionalFormatting>
  <conditionalFormatting sqref="BE32:BT33">
    <cfRule type="expression" priority="6" dxfId="0" stopIfTrue="1">
      <formula>$AZ$32="モデル建物法"</formula>
    </cfRule>
  </conditionalFormatting>
  <conditionalFormatting sqref="BI16:BK33 BO16:BQ33 BU16:BW33 CA16:CC33">
    <cfRule type="expression" priority="4" dxfId="0" stopIfTrue="1">
      <formula>$BH$8="ZEB Oriented"</formula>
    </cfRule>
    <cfRule type="expression" priority="5" dxfId="0" stopIfTrue="1">
      <formula>$BH$8="ZEB Ready"</formula>
    </cfRule>
  </conditionalFormatting>
  <conditionalFormatting sqref="BE39:CH41">
    <cfRule type="expression" priority="3" dxfId="0" stopIfTrue="1">
      <formula>$AZ$39=""</formula>
    </cfRule>
  </conditionalFormatting>
  <conditionalFormatting sqref="BU39:BZ41">
    <cfRule type="expression" priority="2" dxfId="0" stopIfTrue="1">
      <formula>$AZ$39="標準入力法"</formula>
    </cfRule>
  </conditionalFormatting>
  <conditionalFormatting sqref="BE39:BT41">
    <cfRule type="expression" priority="1" dxfId="0" stopIfTrue="1">
      <formula>$AZ$39="モデル建物法"</formula>
    </cfRule>
  </conditionalFormatting>
  <dataValidations count="5">
    <dataValidation type="list" allowBlank="1" showInputMessage="1" showErrorMessage="1" sqref="C18:D33 C39:D56 AN16:AO33">
      <formula1>"□,■"</formula1>
    </dataValidation>
    <dataValidation type="list" allowBlank="1" showInputMessage="1" showErrorMessage="1" sqref="I7:S8">
      <formula1>$C$62:$C$64</formula1>
    </dataValidation>
    <dataValidation type="list" allowBlank="1" showInputMessage="1" showErrorMessage="1" sqref="I11:S12 AZ16:BD33 AZ39:BD41">
      <formula1>$C$66:$C$68</formula1>
    </dataValidation>
    <dataValidation type="list" allowBlank="1" showInputMessage="1" showErrorMessage="1" sqref="AT8:AZ9">
      <formula1>$C$70:$C$78</formula1>
    </dataValidation>
    <dataValidation type="list" allowBlank="1" showInputMessage="1" showErrorMessage="1" sqref="BH8:BM9">
      <formula1>$C$80:$C$84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&amp;R20191210一般財団法人茨城県建築センター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ikjc13</cp:lastModifiedBy>
  <cp:lastPrinted>2019-07-03T03:43:18Z</cp:lastPrinted>
  <dcterms:created xsi:type="dcterms:W3CDTF">2013-06-14T01:26:07Z</dcterms:created>
  <dcterms:modified xsi:type="dcterms:W3CDTF">2019-12-09T07:57:52Z</dcterms:modified>
  <cp:category/>
  <cp:version/>
  <cp:contentType/>
  <cp:contentStatus/>
</cp:coreProperties>
</file>